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5" yWindow="225" windowWidth="6015" windowHeight="5100" tabRatio="947"/>
  </bookViews>
  <sheets>
    <sheet name="ΓΑΛΑΚΤΟΚΟΜΙΚΑ" sheetId="26" r:id="rId1"/>
    <sheet name="ΓΑΛΑΚΤΟΚΟΜΙΚΑ (2)" sheetId="8" r:id="rId2"/>
    <sheet name="ΑΡΤΟΠΟΙΗΤΙΚΑ" sheetId="4" r:id="rId3"/>
    <sheet name="ΜΑΚΑΡ  ΑΛΕΥΡ ΔΗΜΗΤΡ ΠΑΙΔ ΤΡΟΦΕΣ" sheetId="9" r:id="rId4"/>
    <sheet name="ΑΛΑΝΤ ΠΑΡΑΓ ΚΡΕΑ ΕΛΑΙ ΣΠΟΡ" sheetId="11" r:id="rId5"/>
    <sheet name="ΚΑΦ ΤΣ ΖΑΧ ΟΙΝ ΠΟΤ" sheetId="13" r:id="rId6"/>
    <sheet name="ΑΝΑΨΥΚ ΧΥΜ ΕΜΦ ΝΕΡΟ" sheetId="15" r:id="rId7"/>
    <sheet name="ΟΣΠΡΙΑ ΦΡΟΥΤΑ ΚΑΙ ΛΑΧΑΝΙΚΑ" sheetId="17" r:id="rId8"/>
    <sheet name="ΠΑΓΩΤΑ ΣΟΚΟΛΑΤΕΣ ΜΠΙΣΚΟΤΑ ΜΕΛΙ" sheetId="19" r:id="rId9"/>
    <sheet name="KATΕΨΥΓΜΕΝΑ" sheetId="20" r:id="rId10"/>
    <sheet name="ΚΟΝΣΕΡΒΕΣ ΚΡΕΑΤΩΝ ΚΑΙ ΨΑΡΙΩΝ" sheetId="25" r:id="rId11"/>
    <sheet name="ΕΙΔΗ ΚΑΘΑΡΙΣΜΟΥ" sheetId="18" r:id="rId12"/>
    <sheet name="ΕΙΔΗ ΠΡΟΣΩΠΙΚΗΣ ΥΓΙΕΙΝΗΣ ΚΑΙ ΠΕ" sheetId="21" r:id="rId13"/>
    <sheet name="ΔΙΑΦΟΡΑ ΠΡΟΙΟΝΤΑ" sheetId="22" r:id="rId14"/>
    <sheet name="ΚΑΘΕΤΑ" sheetId="47" r:id="rId15"/>
  </sheets>
  <definedNames>
    <definedName name="_xlnm._FilterDatabase" localSheetId="14" hidden="1">ΚΑΘΕΤΑ!$A$6:$AH$171</definedName>
    <definedName name="_xlnm.Criteria" localSheetId="14">ΚΑΘΕΤΑ!#REF!</definedName>
    <definedName name="_xlnm.Print_Area" localSheetId="9">KATΕΨΥΓΜΕΝΑ!$A$1:$L$23</definedName>
    <definedName name="_xlnm.Print_Area" localSheetId="4">'ΑΛΑΝΤ ΠΑΡΑΓ ΚΡΕΑ ΕΛΑΙ ΣΠΟΡ'!$A$1:$J$45</definedName>
    <definedName name="_xlnm.Print_Area" localSheetId="0">ΓΑΛΑΚΤΟΚΟΜΙΚΑ!$A$1:$J$42</definedName>
    <definedName name="_xlnm.Print_Area" localSheetId="1">'ΓΑΛΑΚΤΟΚΟΜΙΚΑ (2)'!$A$1:$J$40</definedName>
    <definedName name="_xlnm.Print_Area" localSheetId="13">'ΔΙΑΦΟΡΑ ΠΡΟΙΟΝΤΑ'!$A$1:$J$40</definedName>
    <definedName name="_xlnm.Print_Area" localSheetId="11">'ΕΙΔΗ ΚΑΘΑΡΙΣΜΟΥ'!$A$1:$J$37</definedName>
    <definedName name="_xlnm.Print_Area" localSheetId="12">'ΕΙΔΗ ΠΡΟΣΩΠΙΚΗΣ ΥΓΙΕΙΝΗΣ ΚΑΙ ΠΕ'!$A$1:$J$41</definedName>
    <definedName name="_xlnm.Print_Area" localSheetId="14">ΚΑΘΕΤΑ!$A$1:$AO$323</definedName>
    <definedName name="_xlnm.Print_Area" localSheetId="5">'ΚΑΦ ΤΣ ΖΑΧ ΟΙΝ ΠΟΤ'!$A$1:$J$49</definedName>
    <definedName name="_xlnm.Print_Area" localSheetId="10">'ΚΟΝΣΕΡΒΕΣ ΚΡΕΑΤΩΝ ΚΑΙ ΨΑΡΙΩΝ'!$A$1:$K$21</definedName>
    <definedName name="_xlnm.Print_Area" localSheetId="3">'ΜΑΚΑΡ  ΑΛΕΥΡ ΔΗΜΗΤΡ ΠΑΙΔ ΤΡΟΦΕΣ'!$A$1:$K$38</definedName>
    <definedName name="_xlnm.Print_Area" localSheetId="8">'ΠΑΓΩΤΑ ΣΟΚΟΛΑΤΕΣ ΜΠΙΣΚΟΤΑ ΜΕΛΙ'!$A$1:$L$36</definedName>
    <definedName name="_xlnm.Print_Titles" localSheetId="1">'ΓΑΛΑΚΤΟΚΟΜΙΚΑ (2)'!$6:$10</definedName>
    <definedName name="_xlnm.Print_Titles" localSheetId="13">'ΔΙΑΦΟΡΑ ΠΡΟΙΟΝΤΑ'!$1:$10</definedName>
    <definedName name="_xlnm.Print_Titles" localSheetId="11">'ΕΙΔΗ ΚΑΘΑΡΙΣΜΟΥ'!$1:$10</definedName>
    <definedName name="_xlnm.Print_Titles" localSheetId="12">'ΕΙΔΗ ΠΡΟΣΩΠΙΚΗΣ ΥΓΙΕΙΝΗΣ ΚΑΙ ΠΕ'!$1:$10</definedName>
    <definedName name="_xlnm.Print_Titles" localSheetId="14">ΚΑΘΕΤΑ!$6:$10</definedName>
  </definedNames>
  <calcPr calcId="145621"/>
</workbook>
</file>

<file path=xl/calcChain.xml><?xml version="1.0" encoding="utf-8"?>
<calcChain xmlns="http://schemas.openxmlformats.org/spreadsheetml/2006/main">
  <c r="B20" i="47" l="1"/>
  <c r="C20" i="47"/>
  <c r="D20" i="47"/>
  <c r="E20" i="47"/>
  <c r="R20" i="47" s="1"/>
  <c r="F20" i="47"/>
  <c r="G20" i="47"/>
  <c r="V20" i="47" s="1"/>
  <c r="H20" i="47"/>
  <c r="W20" i="47" s="1"/>
  <c r="I20" i="47"/>
  <c r="J20" i="47"/>
  <c r="C7" i="8"/>
  <c r="E7" i="8"/>
  <c r="G7" i="8"/>
  <c r="I7" i="8"/>
  <c r="C7" i="22"/>
  <c r="L7" i="47" s="1"/>
  <c r="E7" i="22"/>
  <c r="P7" i="47" s="1"/>
  <c r="G7" i="22"/>
  <c r="I7" i="22"/>
  <c r="C7" i="21"/>
  <c r="E7" i="21"/>
  <c r="G7" i="21"/>
  <c r="I7" i="21"/>
  <c r="C7" i="18"/>
  <c r="E7" i="18"/>
  <c r="G7" i="18"/>
  <c r="I7" i="18"/>
  <c r="C7" i="25"/>
  <c r="E7" i="25"/>
  <c r="G7" i="25"/>
  <c r="I7" i="25"/>
  <c r="C7" i="20"/>
  <c r="E7" i="20"/>
  <c r="G7" i="20"/>
  <c r="I7" i="20"/>
  <c r="C7" i="19"/>
  <c r="E7" i="19"/>
  <c r="G7" i="19"/>
  <c r="I7" i="19"/>
  <c r="C24" i="17"/>
  <c r="E24" i="17"/>
  <c r="G24" i="17"/>
  <c r="I24" i="17"/>
  <c r="C7" i="17"/>
  <c r="E7" i="17"/>
  <c r="G7" i="17"/>
  <c r="I7" i="17"/>
  <c r="C33" i="15"/>
  <c r="E33" i="15"/>
  <c r="G33" i="15"/>
  <c r="I33" i="15"/>
  <c r="C7" i="15"/>
  <c r="E7" i="15"/>
  <c r="G7" i="15"/>
  <c r="I7" i="15"/>
  <c r="C30" i="13"/>
  <c r="E30" i="13"/>
  <c r="G30" i="13"/>
  <c r="I30" i="13"/>
  <c r="C7" i="13"/>
  <c r="E7" i="13"/>
  <c r="G7" i="13"/>
  <c r="I7" i="13"/>
  <c r="C28" i="11"/>
  <c r="E28" i="11"/>
  <c r="G28" i="11"/>
  <c r="I28" i="11"/>
  <c r="C7" i="11"/>
  <c r="E7" i="11"/>
  <c r="G7" i="11"/>
  <c r="I7" i="11"/>
  <c r="C23" i="9"/>
  <c r="E23" i="9"/>
  <c r="G23" i="9"/>
  <c r="I23" i="9"/>
  <c r="C7" i="9"/>
  <c r="E7" i="9"/>
  <c r="G7" i="9"/>
  <c r="I7" i="9"/>
  <c r="C7" i="4"/>
  <c r="E7" i="4"/>
  <c r="G7" i="4"/>
  <c r="I7" i="4"/>
  <c r="A295" i="47"/>
  <c r="A296" i="47"/>
  <c r="A297" i="47"/>
  <c r="A298" i="47"/>
  <c r="A299" i="47"/>
  <c r="A300" i="47"/>
  <c r="A301" i="47"/>
  <c r="A302" i="47"/>
  <c r="A303" i="47"/>
  <c r="A304" i="47"/>
  <c r="A305" i="47"/>
  <c r="A306" i="47"/>
  <c r="A307" i="47"/>
  <c r="A308" i="47"/>
  <c r="A309" i="47"/>
  <c r="A310" i="47"/>
  <c r="A311" i="47"/>
  <c r="A312" i="47"/>
  <c r="A313" i="47"/>
  <c r="A314" i="47"/>
  <c r="A315" i="47"/>
  <c r="A316" i="47"/>
  <c r="A317" i="47"/>
  <c r="A318" i="47"/>
  <c r="A319" i="47"/>
  <c r="A320" i="47"/>
  <c r="A266" i="47"/>
  <c r="A267" i="47"/>
  <c r="A268" i="47"/>
  <c r="A269" i="47"/>
  <c r="A270" i="47"/>
  <c r="A271" i="47"/>
  <c r="A272" i="47"/>
  <c r="A273" i="47"/>
  <c r="A274" i="47"/>
  <c r="A275" i="47"/>
  <c r="A276" i="47"/>
  <c r="A277" i="47"/>
  <c r="A278" i="47"/>
  <c r="A279" i="47"/>
  <c r="A280" i="47"/>
  <c r="A281" i="47"/>
  <c r="A282" i="47"/>
  <c r="A283" i="47"/>
  <c r="A284" i="47"/>
  <c r="A285" i="47"/>
  <c r="A286" i="47"/>
  <c r="A287" i="47"/>
  <c r="A288" i="47"/>
  <c r="A289" i="47"/>
  <c r="A290" i="47"/>
  <c r="A291" i="47"/>
  <c r="A292" i="47"/>
  <c r="A241" i="47"/>
  <c r="A242" i="47"/>
  <c r="A243" i="47"/>
  <c r="A244" i="47"/>
  <c r="A245" i="47"/>
  <c r="A246" i="47"/>
  <c r="A247" i="47"/>
  <c r="A248" i="47"/>
  <c r="A249" i="47"/>
  <c r="A250" i="47"/>
  <c r="A251" i="47"/>
  <c r="A252" i="47"/>
  <c r="A253" i="47"/>
  <c r="A254" i="47"/>
  <c r="A255" i="47"/>
  <c r="A256" i="47"/>
  <c r="A257" i="47"/>
  <c r="A258" i="47"/>
  <c r="A259" i="47"/>
  <c r="A260" i="47"/>
  <c r="A261" i="47"/>
  <c r="A262" i="47"/>
  <c r="A263" i="47"/>
  <c r="A233" i="47"/>
  <c r="A234" i="47"/>
  <c r="A235" i="47"/>
  <c r="A236" i="47"/>
  <c r="A237" i="47"/>
  <c r="A238" i="47"/>
  <c r="A222" i="47"/>
  <c r="A223" i="47"/>
  <c r="A224" i="47"/>
  <c r="A225" i="47"/>
  <c r="A226" i="47"/>
  <c r="A227" i="47"/>
  <c r="A228" i="47"/>
  <c r="A229" i="47"/>
  <c r="A230" i="47"/>
  <c r="A198" i="47"/>
  <c r="A199" i="47"/>
  <c r="A200" i="47"/>
  <c r="A201" i="47"/>
  <c r="A202" i="47"/>
  <c r="A203" i="47"/>
  <c r="A204" i="47"/>
  <c r="A205" i="47"/>
  <c r="A206" i="47"/>
  <c r="A207" i="47"/>
  <c r="A208" i="47"/>
  <c r="A209" i="47"/>
  <c r="A210" i="47"/>
  <c r="A211" i="47"/>
  <c r="A212" i="47"/>
  <c r="A213" i="47"/>
  <c r="A214" i="47"/>
  <c r="A215" i="47"/>
  <c r="A216" i="47"/>
  <c r="A217" i="47"/>
  <c r="A218" i="47"/>
  <c r="A219" i="47"/>
  <c r="A184" i="47"/>
  <c r="A185" i="47"/>
  <c r="A186" i="47"/>
  <c r="A187" i="47"/>
  <c r="A188" i="47"/>
  <c r="A189" i="47"/>
  <c r="A190" i="47"/>
  <c r="A191" i="47"/>
  <c r="A192" i="47"/>
  <c r="A193" i="47"/>
  <c r="A194" i="47"/>
  <c r="A195" i="47"/>
  <c r="A174" i="47"/>
  <c r="A175" i="47"/>
  <c r="A176" i="47"/>
  <c r="A177" i="47"/>
  <c r="A178" i="47"/>
  <c r="A179" i="47"/>
  <c r="A180" i="47"/>
  <c r="A181" i="47"/>
  <c r="A162" i="47"/>
  <c r="A163" i="47"/>
  <c r="A164" i="47"/>
  <c r="A165" i="47"/>
  <c r="A166" i="47"/>
  <c r="A167" i="47"/>
  <c r="A168" i="47"/>
  <c r="A169" i="47"/>
  <c r="A170" i="47"/>
  <c r="A171" i="47"/>
  <c r="A143" i="47"/>
  <c r="A144" i="47"/>
  <c r="A145" i="47"/>
  <c r="A146" i="47"/>
  <c r="A147" i="47"/>
  <c r="A148" i="47"/>
  <c r="A149" i="47"/>
  <c r="A150" i="47"/>
  <c r="A151" i="47"/>
  <c r="A152" i="47"/>
  <c r="A153" i="47"/>
  <c r="A154" i="47"/>
  <c r="A155" i="47"/>
  <c r="A156" i="47"/>
  <c r="A157" i="47"/>
  <c r="A158" i="47"/>
  <c r="A159" i="47"/>
  <c r="A129" i="47"/>
  <c r="A130" i="47"/>
  <c r="A131" i="47"/>
  <c r="A132" i="47"/>
  <c r="A133" i="47"/>
  <c r="A134" i="47"/>
  <c r="A135" i="47"/>
  <c r="A136" i="47"/>
  <c r="A137" i="47"/>
  <c r="A138" i="47"/>
  <c r="A139" i="47"/>
  <c r="A140" i="47"/>
  <c r="A41" i="47"/>
  <c r="A42" i="47"/>
  <c r="A43" i="47"/>
  <c r="A44" i="47"/>
  <c r="A45" i="47"/>
  <c r="A46" i="47"/>
  <c r="A47" i="47"/>
  <c r="A48" i="47"/>
  <c r="A49" i="47"/>
  <c r="A50" i="47"/>
  <c r="A51" i="47"/>
  <c r="A52" i="47"/>
  <c r="A53" i="47"/>
  <c r="A54" i="47"/>
  <c r="A55" i="47"/>
  <c r="A56" i="47"/>
  <c r="A57" i="47"/>
  <c r="A58" i="47"/>
  <c r="A59" i="47"/>
  <c r="A60" i="47"/>
  <c r="A61" i="47"/>
  <c r="A62" i="47"/>
  <c r="A63" i="47"/>
  <c r="A64" i="47"/>
  <c r="A65" i="47"/>
  <c r="E15" i="47"/>
  <c r="A4" i="8"/>
  <c r="A4" i="4" s="1"/>
  <c r="A4" i="9" s="1"/>
  <c r="C211" i="47"/>
  <c r="E211" i="47"/>
  <c r="G211" i="47"/>
  <c r="I211" i="47"/>
  <c r="D211" i="47"/>
  <c r="O211" i="47"/>
  <c r="F211" i="47"/>
  <c r="H211" i="47"/>
  <c r="J211" i="47"/>
  <c r="AA211" i="47"/>
  <c r="C12" i="47"/>
  <c r="N12" i="47" s="1"/>
  <c r="B22" i="47"/>
  <c r="C22" i="47"/>
  <c r="E22" i="47"/>
  <c r="G22" i="47"/>
  <c r="I22" i="47"/>
  <c r="D22" i="47"/>
  <c r="F22" i="47"/>
  <c r="S22" i="47" s="1"/>
  <c r="H22" i="47"/>
  <c r="W22" i="47" s="1"/>
  <c r="J22" i="47"/>
  <c r="P10" i="47"/>
  <c r="T10" i="47" s="1"/>
  <c r="X10" i="47" s="1"/>
  <c r="B12" i="47"/>
  <c r="E12" i="47"/>
  <c r="G12" i="47"/>
  <c r="I12" i="47"/>
  <c r="Z12" i="47" s="1"/>
  <c r="D12" i="47"/>
  <c r="F12" i="47"/>
  <c r="H12" i="47"/>
  <c r="J12" i="47"/>
  <c r="B13" i="47"/>
  <c r="C13" i="47"/>
  <c r="E13" i="47"/>
  <c r="G13" i="47"/>
  <c r="I13" i="47"/>
  <c r="D13" i="47"/>
  <c r="F13" i="47"/>
  <c r="H13" i="47"/>
  <c r="J13" i="47"/>
  <c r="B14" i="47"/>
  <c r="C14" i="47"/>
  <c r="E14" i="47"/>
  <c r="G14" i="47"/>
  <c r="I14" i="47"/>
  <c r="D14" i="47"/>
  <c r="F14" i="47"/>
  <c r="S14" i="47" s="1"/>
  <c r="H14" i="47"/>
  <c r="W14" i="47" s="1"/>
  <c r="J14" i="47"/>
  <c r="B15" i="47"/>
  <c r="C15" i="47"/>
  <c r="G15" i="47"/>
  <c r="I15" i="47"/>
  <c r="D15" i="47"/>
  <c r="O15" i="47" s="1"/>
  <c r="F15" i="47"/>
  <c r="H15" i="47"/>
  <c r="J15" i="47"/>
  <c r="AA15" i="47" s="1"/>
  <c r="B16" i="47"/>
  <c r="C16" i="47"/>
  <c r="E16" i="47"/>
  <c r="G16" i="47"/>
  <c r="I16" i="47"/>
  <c r="D16" i="47"/>
  <c r="O16" i="47" s="1"/>
  <c r="F16" i="47"/>
  <c r="H16" i="47"/>
  <c r="W16" i="47" s="1"/>
  <c r="J16" i="47"/>
  <c r="B17" i="47"/>
  <c r="C17" i="47"/>
  <c r="E17" i="47"/>
  <c r="G17" i="47"/>
  <c r="I17" i="47"/>
  <c r="D17" i="47"/>
  <c r="F17" i="47"/>
  <c r="H17" i="47"/>
  <c r="J17" i="47"/>
  <c r="B18" i="47"/>
  <c r="C18" i="47"/>
  <c r="N18" i="47" s="1"/>
  <c r="E18" i="47"/>
  <c r="G18" i="47"/>
  <c r="I18" i="47"/>
  <c r="D18" i="47"/>
  <c r="F18" i="47"/>
  <c r="H18" i="47"/>
  <c r="J18" i="47"/>
  <c r="AA18" i="47" s="1"/>
  <c r="B19" i="47"/>
  <c r="C19" i="47"/>
  <c r="N19" i="47" s="1"/>
  <c r="E19" i="47"/>
  <c r="G19" i="47"/>
  <c r="I19" i="47"/>
  <c r="D19" i="47"/>
  <c r="O19" i="47" s="1"/>
  <c r="F19" i="47"/>
  <c r="S19" i="47" s="1"/>
  <c r="H19" i="47"/>
  <c r="J19" i="47"/>
  <c r="AA19" i="47" s="1"/>
  <c r="B21" i="47"/>
  <c r="C21" i="47"/>
  <c r="D21" i="47"/>
  <c r="E21" i="47"/>
  <c r="F21" i="47"/>
  <c r="S21" i="47" s="1"/>
  <c r="G21" i="47"/>
  <c r="V21" i="47" s="1"/>
  <c r="AE21" i="47" s="1"/>
  <c r="H21" i="47"/>
  <c r="I21" i="47"/>
  <c r="Z21" i="47" s="1"/>
  <c r="J21" i="47"/>
  <c r="B23" i="47"/>
  <c r="C23" i="47"/>
  <c r="E23" i="47"/>
  <c r="G23" i="47"/>
  <c r="I23" i="47"/>
  <c r="D23" i="47"/>
  <c r="F23" i="47"/>
  <c r="S23" i="47" s="1"/>
  <c r="H23" i="47"/>
  <c r="J23" i="47"/>
  <c r="B26" i="47"/>
  <c r="C26" i="47"/>
  <c r="E26" i="47"/>
  <c r="G26" i="47"/>
  <c r="I26" i="47"/>
  <c r="D26" i="47"/>
  <c r="O26" i="47" s="1"/>
  <c r="F26" i="47"/>
  <c r="H26" i="47"/>
  <c r="W26" i="47" s="1"/>
  <c r="J26" i="47"/>
  <c r="B27" i="47"/>
  <c r="C27" i="47"/>
  <c r="E27" i="47"/>
  <c r="G27" i="47"/>
  <c r="I27" i="47"/>
  <c r="D27" i="47"/>
  <c r="O27" i="47" s="1"/>
  <c r="F27" i="47"/>
  <c r="H27" i="47"/>
  <c r="J27" i="47"/>
  <c r="AA27" i="47" s="1"/>
  <c r="B28" i="47"/>
  <c r="C28" i="47"/>
  <c r="E28" i="47"/>
  <c r="G28" i="47"/>
  <c r="I28" i="47"/>
  <c r="D28" i="47"/>
  <c r="F28" i="47"/>
  <c r="H28" i="47"/>
  <c r="J28" i="47"/>
  <c r="AA28" i="47" s="1"/>
  <c r="B31" i="47"/>
  <c r="C31" i="47"/>
  <c r="E31" i="47"/>
  <c r="G31" i="47"/>
  <c r="I31" i="47"/>
  <c r="D31" i="47"/>
  <c r="F31" i="47"/>
  <c r="H31" i="47"/>
  <c r="J31" i="47"/>
  <c r="AA31" i="47" s="1"/>
  <c r="B32" i="47"/>
  <c r="C32" i="47"/>
  <c r="E32" i="47"/>
  <c r="G32" i="47"/>
  <c r="I32" i="47"/>
  <c r="D32" i="47"/>
  <c r="F32" i="47"/>
  <c r="H32" i="47"/>
  <c r="J32" i="47"/>
  <c r="AA32" i="47" s="1"/>
  <c r="B33" i="47"/>
  <c r="C33" i="47"/>
  <c r="E33" i="47"/>
  <c r="G33" i="47"/>
  <c r="I33" i="47"/>
  <c r="D33" i="47"/>
  <c r="F33" i="47"/>
  <c r="H33" i="47"/>
  <c r="J33" i="47"/>
  <c r="B34" i="47"/>
  <c r="C34" i="47"/>
  <c r="E34" i="47"/>
  <c r="G34" i="47"/>
  <c r="I34" i="47"/>
  <c r="D34" i="47"/>
  <c r="F34" i="47"/>
  <c r="H34" i="47"/>
  <c r="J34" i="47"/>
  <c r="B35" i="47"/>
  <c r="C35" i="47"/>
  <c r="E35" i="47"/>
  <c r="G35" i="47"/>
  <c r="V35" i="47" s="1"/>
  <c r="I35" i="47"/>
  <c r="D35" i="47"/>
  <c r="F35" i="47"/>
  <c r="H35" i="47"/>
  <c r="J35" i="47"/>
  <c r="B36" i="47"/>
  <c r="C36" i="47"/>
  <c r="E36" i="47"/>
  <c r="G36" i="47"/>
  <c r="I36" i="47"/>
  <c r="D36" i="47"/>
  <c r="O36" i="47" s="1"/>
  <c r="F36" i="47"/>
  <c r="H36" i="47"/>
  <c r="J36" i="47"/>
  <c r="AA36" i="47" s="1"/>
  <c r="B37" i="47"/>
  <c r="C37" i="47"/>
  <c r="E37" i="47"/>
  <c r="G37" i="47"/>
  <c r="I37" i="47"/>
  <c r="D37" i="47"/>
  <c r="F37" i="47"/>
  <c r="H37" i="47"/>
  <c r="W37" i="47" s="1"/>
  <c r="J37" i="47"/>
  <c r="AA37" i="47" s="1"/>
  <c r="B38" i="47"/>
  <c r="C38" i="47"/>
  <c r="E38" i="47"/>
  <c r="G38" i="47"/>
  <c r="I38" i="47"/>
  <c r="D38" i="47"/>
  <c r="O38" i="47" s="1"/>
  <c r="F38" i="47"/>
  <c r="S38" i="47" s="1"/>
  <c r="H38" i="47"/>
  <c r="J38" i="47"/>
  <c r="B41" i="47"/>
  <c r="C41" i="47"/>
  <c r="D41" i="47"/>
  <c r="E41" i="47"/>
  <c r="F41" i="47"/>
  <c r="S41" i="47" s="1"/>
  <c r="G41" i="47"/>
  <c r="H41" i="47"/>
  <c r="I41" i="47"/>
  <c r="J41" i="47"/>
  <c r="AA41" i="47" s="1"/>
  <c r="B42" i="47"/>
  <c r="C42" i="47"/>
  <c r="D42" i="47"/>
  <c r="O42" i="47" s="1"/>
  <c r="E42" i="47"/>
  <c r="F42" i="47"/>
  <c r="G42" i="47"/>
  <c r="V42" i="47" s="1"/>
  <c r="H42" i="47"/>
  <c r="W42" i="47" s="1"/>
  <c r="I42" i="47"/>
  <c r="J42" i="47"/>
  <c r="AA42" i="47" s="1"/>
  <c r="B43" i="47"/>
  <c r="C43" i="47"/>
  <c r="D43" i="47"/>
  <c r="E43" i="47"/>
  <c r="F43" i="47"/>
  <c r="G43" i="47"/>
  <c r="H43" i="47"/>
  <c r="I43" i="47"/>
  <c r="J43" i="47"/>
  <c r="B44" i="47"/>
  <c r="C44" i="47"/>
  <c r="D44" i="47"/>
  <c r="E44" i="47"/>
  <c r="F44" i="47"/>
  <c r="G44" i="47"/>
  <c r="H44" i="47"/>
  <c r="I44" i="47"/>
  <c r="J44" i="47"/>
  <c r="B45" i="47"/>
  <c r="C45" i="47"/>
  <c r="D45" i="47"/>
  <c r="E45" i="47"/>
  <c r="F45" i="47"/>
  <c r="G45" i="47"/>
  <c r="H45" i="47"/>
  <c r="I45" i="47"/>
  <c r="J45" i="47"/>
  <c r="B46" i="47"/>
  <c r="C46" i="47"/>
  <c r="D46" i="47"/>
  <c r="O46" i="47" s="1"/>
  <c r="E46" i="47"/>
  <c r="F46" i="47"/>
  <c r="G46" i="47"/>
  <c r="H46" i="47"/>
  <c r="I46" i="47"/>
  <c r="J46" i="47"/>
  <c r="B47" i="47"/>
  <c r="C47" i="47"/>
  <c r="D47" i="47"/>
  <c r="O47" i="47" s="1"/>
  <c r="E47" i="47"/>
  <c r="F47" i="47"/>
  <c r="G47" i="47"/>
  <c r="H47" i="47"/>
  <c r="I47" i="47"/>
  <c r="J47" i="47"/>
  <c r="B48" i="47"/>
  <c r="C48" i="47"/>
  <c r="D48" i="47"/>
  <c r="E48" i="47"/>
  <c r="F48" i="47"/>
  <c r="G48" i="47"/>
  <c r="H48" i="47"/>
  <c r="I48" i="47"/>
  <c r="J48" i="47"/>
  <c r="B49" i="47"/>
  <c r="C49" i="47"/>
  <c r="D49" i="47"/>
  <c r="E49" i="47"/>
  <c r="F49" i="47"/>
  <c r="G49" i="47"/>
  <c r="H49" i="47"/>
  <c r="I49" i="47"/>
  <c r="J49" i="47"/>
  <c r="AA49" i="47" s="1"/>
  <c r="B50" i="47"/>
  <c r="C50" i="47"/>
  <c r="D50" i="47"/>
  <c r="E50" i="47"/>
  <c r="F50" i="47"/>
  <c r="G50" i="47"/>
  <c r="H50" i="47"/>
  <c r="I50" i="47"/>
  <c r="J50" i="47"/>
  <c r="B51" i="47"/>
  <c r="C51" i="47"/>
  <c r="D51" i="47"/>
  <c r="E51" i="47"/>
  <c r="F51" i="47"/>
  <c r="G51" i="47"/>
  <c r="H51" i="47"/>
  <c r="I51" i="47"/>
  <c r="Z51" i="47" s="1"/>
  <c r="J51" i="47"/>
  <c r="B52" i="47"/>
  <c r="C52" i="47"/>
  <c r="D52" i="47"/>
  <c r="E52" i="47"/>
  <c r="F52" i="47"/>
  <c r="G52" i="47"/>
  <c r="H52" i="47"/>
  <c r="I52" i="47"/>
  <c r="J52" i="47"/>
  <c r="B53" i="47"/>
  <c r="C53" i="47"/>
  <c r="D53" i="47"/>
  <c r="E53" i="47"/>
  <c r="F53" i="47"/>
  <c r="G53" i="47"/>
  <c r="H53" i="47"/>
  <c r="I53" i="47"/>
  <c r="J53" i="47"/>
  <c r="B54" i="47"/>
  <c r="C54" i="47"/>
  <c r="D54" i="47"/>
  <c r="E54" i="47"/>
  <c r="F54" i="47"/>
  <c r="G54" i="47"/>
  <c r="H54" i="47"/>
  <c r="I54" i="47"/>
  <c r="J54" i="47"/>
  <c r="B55" i="47"/>
  <c r="C55" i="47"/>
  <c r="D55" i="47"/>
  <c r="E55" i="47"/>
  <c r="F55" i="47"/>
  <c r="S55" i="47" s="1"/>
  <c r="G55" i="47"/>
  <c r="H55" i="47"/>
  <c r="I55" i="47"/>
  <c r="J55" i="47"/>
  <c r="B56" i="47"/>
  <c r="C56" i="47"/>
  <c r="D56" i="47"/>
  <c r="E56" i="47"/>
  <c r="F56" i="47"/>
  <c r="G56" i="47"/>
  <c r="H56" i="47"/>
  <c r="I56" i="47"/>
  <c r="J56" i="47"/>
  <c r="B57" i="47"/>
  <c r="C57" i="47"/>
  <c r="D57" i="47"/>
  <c r="E57" i="47"/>
  <c r="F57" i="47"/>
  <c r="G57" i="47"/>
  <c r="H57" i="47"/>
  <c r="I57" i="47"/>
  <c r="J57" i="47"/>
  <c r="B58" i="47"/>
  <c r="C58" i="47"/>
  <c r="D58" i="47"/>
  <c r="E58" i="47"/>
  <c r="F58" i="47"/>
  <c r="G58" i="47"/>
  <c r="H58" i="47"/>
  <c r="I58" i="47"/>
  <c r="J58" i="47"/>
  <c r="B59" i="47"/>
  <c r="C59" i="47"/>
  <c r="D59" i="47"/>
  <c r="E59" i="47"/>
  <c r="F59" i="47"/>
  <c r="G59" i="47"/>
  <c r="H59" i="47"/>
  <c r="I59" i="47"/>
  <c r="J59" i="47"/>
  <c r="B60" i="47"/>
  <c r="C60" i="47"/>
  <c r="D60" i="47"/>
  <c r="E60" i="47"/>
  <c r="F60" i="47"/>
  <c r="G60" i="47"/>
  <c r="H60" i="47"/>
  <c r="I60" i="47"/>
  <c r="J60" i="47"/>
  <c r="B61" i="47"/>
  <c r="C61" i="47"/>
  <c r="D61" i="47"/>
  <c r="E61" i="47"/>
  <c r="F61" i="47"/>
  <c r="G61" i="47"/>
  <c r="H61" i="47"/>
  <c r="W61" i="47" s="1"/>
  <c r="I61" i="47"/>
  <c r="J61" i="47"/>
  <c r="B62" i="47"/>
  <c r="C62" i="47"/>
  <c r="D62" i="47"/>
  <c r="E62" i="47"/>
  <c r="F62" i="47"/>
  <c r="G62" i="47"/>
  <c r="H62" i="47"/>
  <c r="I62" i="47"/>
  <c r="J62" i="47"/>
  <c r="B63" i="47"/>
  <c r="C63" i="47"/>
  <c r="D63" i="47"/>
  <c r="E63" i="47"/>
  <c r="R63" i="47" s="1"/>
  <c r="F63" i="47"/>
  <c r="G63" i="47"/>
  <c r="H63" i="47"/>
  <c r="I63" i="47"/>
  <c r="J63" i="47"/>
  <c r="B64" i="47"/>
  <c r="C64" i="47"/>
  <c r="D64" i="47"/>
  <c r="E64" i="47"/>
  <c r="F64" i="47"/>
  <c r="G64" i="47"/>
  <c r="H64" i="47"/>
  <c r="I64" i="47"/>
  <c r="J64" i="47"/>
  <c r="B65" i="47"/>
  <c r="C65" i="47"/>
  <c r="E65" i="47"/>
  <c r="G65" i="47"/>
  <c r="I65" i="47"/>
  <c r="D65" i="47"/>
  <c r="F65" i="47"/>
  <c r="H65" i="47"/>
  <c r="J65" i="47"/>
  <c r="B68" i="47"/>
  <c r="C68" i="47"/>
  <c r="E68" i="47"/>
  <c r="G68" i="47"/>
  <c r="I68" i="47"/>
  <c r="Z68" i="47" s="1"/>
  <c r="D68" i="47"/>
  <c r="O68" i="47" s="1"/>
  <c r="F68" i="47"/>
  <c r="H68" i="47"/>
  <c r="J68" i="47"/>
  <c r="AA68" i="47" s="1"/>
  <c r="B69" i="47"/>
  <c r="C69" i="47"/>
  <c r="E69" i="47"/>
  <c r="G69" i="47"/>
  <c r="I69" i="47"/>
  <c r="D69" i="47"/>
  <c r="F69" i="47"/>
  <c r="H69" i="47"/>
  <c r="J69" i="47"/>
  <c r="AA69" i="47" s="1"/>
  <c r="B70" i="47"/>
  <c r="C70" i="47"/>
  <c r="E70" i="47"/>
  <c r="R70" i="47" s="1"/>
  <c r="G70" i="47"/>
  <c r="I70" i="47"/>
  <c r="D70" i="47"/>
  <c r="F70" i="47"/>
  <c r="H70" i="47"/>
  <c r="J70" i="47"/>
  <c r="B71" i="47"/>
  <c r="C71" i="47"/>
  <c r="E71" i="47"/>
  <c r="G71" i="47"/>
  <c r="I71" i="47"/>
  <c r="D71" i="47"/>
  <c r="F71" i="47"/>
  <c r="H71" i="47"/>
  <c r="J71" i="47"/>
  <c r="B72" i="47"/>
  <c r="C72" i="47"/>
  <c r="E72" i="47"/>
  <c r="G72" i="47"/>
  <c r="I72" i="47"/>
  <c r="D72" i="47"/>
  <c r="F72" i="47"/>
  <c r="H72" i="47"/>
  <c r="J72" i="47"/>
  <c r="AA72" i="47" s="1"/>
  <c r="B73" i="47"/>
  <c r="C73" i="47"/>
  <c r="E73" i="47"/>
  <c r="G73" i="47"/>
  <c r="I73" i="47"/>
  <c r="D73" i="47"/>
  <c r="F73" i="47"/>
  <c r="H73" i="47"/>
  <c r="J73" i="47"/>
  <c r="B74" i="47"/>
  <c r="C74" i="47"/>
  <c r="E74" i="47"/>
  <c r="G74" i="47"/>
  <c r="I74" i="47"/>
  <c r="D74" i="47"/>
  <c r="O74" i="47" s="1"/>
  <c r="F74" i="47"/>
  <c r="S74" i="47" s="1"/>
  <c r="H74" i="47"/>
  <c r="W74" i="47" s="1"/>
  <c r="J74" i="47"/>
  <c r="B77" i="47"/>
  <c r="C77" i="47"/>
  <c r="E77" i="47"/>
  <c r="G77" i="47"/>
  <c r="I77" i="47"/>
  <c r="D77" i="47"/>
  <c r="F77" i="47"/>
  <c r="H77" i="47"/>
  <c r="J77" i="47"/>
  <c r="B78" i="47"/>
  <c r="C78" i="47"/>
  <c r="E78" i="47"/>
  <c r="G78" i="47"/>
  <c r="I78" i="47"/>
  <c r="D78" i="47"/>
  <c r="F78" i="47"/>
  <c r="H78" i="47"/>
  <c r="J78" i="47"/>
  <c r="B79" i="47"/>
  <c r="C79" i="47"/>
  <c r="E79" i="47"/>
  <c r="G79" i="47"/>
  <c r="I79" i="47"/>
  <c r="D79" i="47"/>
  <c r="F79" i="47"/>
  <c r="H79" i="47"/>
  <c r="J79" i="47"/>
  <c r="AA79" i="47" s="1"/>
  <c r="B80" i="47"/>
  <c r="C80" i="47"/>
  <c r="E80" i="47"/>
  <c r="G80" i="47"/>
  <c r="I80" i="47"/>
  <c r="Z80" i="47" s="1"/>
  <c r="D80" i="47"/>
  <c r="F80" i="47"/>
  <c r="H80" i="47"/>
  <c r="J80" i="47"/>
  <c r="B81" i="47"/>
  <c r="C81" i="47"/>
  <c r="N81" i="47" s="1"/>
  <c r="E81" i="47"/>
  <c r="G81" i="47"/>
  <c r="I81" i="47"/>
  <c r="D81" i="47"/>
  <c r="F81" i="47"/>
  <c r="S81" i="47" s="1"/>
  <c r="H81" i="47"/>
  <c r="J81" i="47"/>
  <c r="AA81" i="47" s="1"/>
  <c r="B82" i="47"/>
  <c r="C82" i="47"/>
  <c r="E82" i="47"/>
  <c r="G82" i="47"/>
  <c r="I82" i="47"/>
  <c r="D82" i="47"/>
  <c r="O82" i="47" s="1"/>
  <c r="F82" i="47"/>
  <c r="S82" i="47" s="1"/>
  <c r="H82" i="47"/>
  <c r="W82" i="47" s="1"/>
  <c r="J82" i="47"/>
  <c r="B83" i="47"/>
  <c r="C83" i="47"/>
  <c r="E83" i="47"/>
  <c r="G83" i="47"/>
  <c r="I83" i="47"/>
  <c r="D83" i="47"/>
  <c r="F83" i="47"/>
  <c r="H83" i="47"/>
  <c r="J83" i="47"/>
  <c r="B84" i="47"/>
  <c r="C84" i="47"/>
  <c r="E84" i="47"/>
  <c r="G84" i="47"/>
  <c r="I84" i="47"/>
  <c r="D84" i="47"/>
  <c r="F84" i="47"/>
  <c r="H84" i="47"/>
  <c r="J84" i="47"/>
  <c r="B87" i="47"/>
  <c r="C87" i="47"/>
  <c r="N87" i="47" s="1"/>
  <c r="E87" i="47"/>
  <c r="G87" i="47"/>
  <c r="I87" i="47"/>
  <c r="D87" i="47"/>
  <c r="F87" i="47"/>
  <c r="H87" i="47"/>
  <c r="J87" i="47"/>
  <c r="B88" i="47"/>
  <c r="C88" i="47"/>
  <c r="E88" i="47"/>
  <c r="G88" i="47"/>
  <c r="I88" i="47"/>
  <c r="D88" i="47"/>
  <c r="O88" i="47" s="1"/>
  <c r="F88" i="47"/>
  <c r="H88" i="47"/>
  <c r="J88" i="47"/>
  <c r="B89" i="47"/>
  <c r="C89" i="47"/>
  <c r="E89" i="47"/>
  <c r="G89" i="47"/>
  <c r="I89" i="47"/>
  <c r="Z89" i="47" s="1"/>
  <c r="AF89" i="47" s="1"/>
  <c r="D89" i="47"/>
  <c r="F89" i="47"/>
  <c r="H89" i="47"/>
  <c r="J89" i="47"/>
  <c r="B90" i="47"/>
  <c r="C90" i="47"/>
  <c r="E90" i="47"/>
  <c r="R90" i="47" s="1"/>
  <c r="AD90" i="47" s="1"/>
  <c r="G90" i="47"/>
  <c r="I90" i="47"/>
  <c r="D90" i="47"/>
  <c r="F90" i="47"/>
  <c r="H90" i="47"/>
  <c r="J90" i="47"/>
  <c r="B91" i="47"/>
  <c r="C91" i="47"/>
  <c r="E91" i="47"/>
  <c r="G91" i="47"/>
  <c r="I91" i="47"/>
  <c r="Z91" i="47" s="1"/>
  <c r="D91" i="47"/>
  <c r="F91" i="47"/>
  <c r="H91" i="47"/>
  <c r="W91" i="47" s="1"/>
  <c r="J91" i="47"/>
  <c r="B92" i="47"/>
  <c r="C92" i="47"/>
  <c r="E92" i="47"/>
  <c r="G92" i="47"/>
  <c r="I92" i="47"/>
  <c r="D92" i="47"/>
  <c r="F92" i="47"/>
  <c r="H92" i="47"/>
  <c r="J92" i="47"/>
  <c r="AA92" i="47" s="1"/>
  <c r="B93" i="47"/>
  <c r="C93" i="47"/>
  <c r="E93" i="47"/>
  <c r="G93" i="47"/>
  <c r="I93" i="47"/>
  <c r="D93" i="47"/>
  <c r="O93" i="47" s="1"/>
  <c r="F93" i="47"/>
  <c r="S93" i="47" s="1"/>
  <c r="H93" i="47"/>
  <c r="J93" i="47"/>
  <c r="B94" i="47"/>
  <c r="C94" i="47"/>
  <c r="E94" i="47"/>
  <c r="G94" i="47"/>
  <c r="V94" i="47" s="1"/>
  <c r="I94" i="47"/>
  <c r="D94" i="47"/>
  <c r="F94" i="47"/>
  <c r="H94" i="47"/>
  <c r="J94" i="47"/>
  <c r="B95" i="47"/>
  <c r="C95" i="47"/>
  <c r="E95" i="47"/>
  <c r="G95" i="47"/>
  <c r="I95" i="47"/>
  <c r="D95" i="47"/>
  <c r="F95" i="47"/>
  <c r="H95" i="47"/>
  <c r="J95" i="47"/>
  <c r="B96" i="47"/>
  <c r="C96" i="47"/>
  <c r="E96" i="47"/>
  <c r="G96" i="47"/>
  <c r="I96" i="47"/>
  <c r="D96" i="47"/>
  <c r="F96" i="47"/>
  <c r="S96" i="47" s="1"/>
  <c r="H96" i="47"/>
  <c r="J96" i="47"/>
  <c r="B97" i="47"/>
  <c r="C97" i="47"/>
  <c r="E97" i="47"/>
  <c r="G97" i="47"/>
  <c r="I97" i="47"/>
  <c r="D97" i="47"/>
  <c r="F97" i="47"/>
  <c r="H97" i="47"/>
  <c r="J97" i="47"/>
  <c r="B98" i="47"/>
  <c r="C98" i="47"/>
  <c r="E98" i="47"/>
  <c r="R98" i="47" s="1"/>
  <c r="AD98" i="47" s="1"/>
  <c r="G98" i="47"/>
  <c r="I98" i="47"/>
  <c r="D98" i="47"/>
  <c r="F98" i="47"/>
  <c r="H98" i="47"/>
  <c r="J98" i="47"/>
  <c r="B101" i="47"/>
  <c r="C101" i="47"/>
  <c r="E101" i="47"/>
  <c r="G101" i="47"/>
  <c r="I101" i="47"/>
  <c r="D101" i="47"/>
  <c r="F101" i="47"/>
  <c r="H101" i="47"/>
  <c r="J101" i="47"/>
  <c r="B102" i="47"/>
  <c r="C102" i="47"/>
  <c r="E102" i="47"/>
  <c r="G102" i="47"/>
  <c r="V102" i="47" s="1"/>
  <c r="I102" i="47"/>
  <c r="D102" i="47"/>
  <c r="F102" i="47"/>
  <c r="H102" i="47"/>
  <c r="J102" i="47"/>
  <c r="B103" i="47"/>
  <c r="C103" i="47"/>
  <c r="E103" i="47"/>
  <c r="R103" i="47" s="1"/>
  <c r="G103" i="47"/>
  <c r="I103" i="47"/>
  <c r="Z103" i="47" s="1"/>
  <c r="AF103" i="47" s="1"/>
  <c r="D103" i="47"/>
  <c r="F103" i="47"/>
  <c r="H103" i="47"/>
  <c r="W103" i="47" s="1"/>
  <c r="J103" i="47"/>
  <c r="B104" i="47"/>
  <c r="C104" i="47"/>
  <c r="E104" i="47"/>
  <c r="G104" i="47"/>
  <c r="I104" i="47"/>
  <c r="D104" i="47"/>
  <c r="F104" i="47"/>
  <c r="H104" i="47"/>
  <c r="J104" i="47"/>
  <c r="B105" i="47"/>
  <c r="C105" i="47"/>
  <c r="E105" i="47"/>
  <c r="G105" i="47"/>
  <c r="I105" i="47"/>
  <c r="D105" i="47"/>
  <c r="O105" i="47" s="1"/>
  <c r="F105" i="47"/>
  <c r="H105" i="47"/>
  <c r="J105" i="47"/>
  <c r="B106" i="47"/>
  <c r="C106" i="47"/>
  <c r="E106" i="47"/>
  <c r="G106" i="47"/>
  <c r="I106" i="47"/>
  <c r="D106" i="47"/>
  <c r="F106" i="47"/>
  <c r="H106" i="47"/>
  <c r="J106" i="47"/>
  <c r="B107" i="47"/>
  <c r="C107" i="47"/>
  <c r="E107" i="47"/>
  <c r="G107" i="47"/>
  <c r="I107" i="47"/>
  <c r="D107" i="47"/>
  <c r="F107" i="47"/>
  <c r="S107" i="47" s="1"/>
  <c r="H107" i="47"/>
  <c r="J107" i="47"/>
  <c r="B108" i="47"/>
  <c r="C108" i="47"/>
  <c r="E108" i="47"/>
  <c r="G108" i="47"/>
  <c r="I108" i="47"/>
  <c r="D108" i="47"/>
  <c r="F108" i="47"/>
  <c r="H108" i="47"/>
  <c r="W108" i="47" s="1"/>
  <c r="J108" i="47"/>
  <c r="B109" i="47"/>
  <c r="C109" i="47"/>
  <c r="E109" i="47"/>
  <c r="G109" i="47"/>
  <c r="I109" i="47"/>
  <c r="D109" i="47"/>
  <c r="F109" i="47"/>
  <c r="H109" i="47"/>
  <c r="J109" i="47"/>
  <c r="B110" i="47"/>
  <c r="C110" i="47"/>
  <c r="E110" i="47"/>
  <c r="G110" i="47"/>
  <c r="I110" i="47"/>
  <c r="D110" i="47"/>
  <c r="F110" i="47"/>
  <c r="H110" i="47"/>
  <c r="J110" i="47"/>
  <c r="B113" i="47"/>
  <c r="C113" i="47"/>
  <c r="E113" i="47"/>
  <c r="G113" i="47"/>
  <c r="I113" i="47"/>
  <c r="D113" i="47"/>
  <c r="F113" i="47"/>
  <c r="H113" i="47"/>
  <c r="W113" i="47" s="1"/>
  <c r="J113" i="47"/>
  <c r="B114" i="47"/>
  <c r="C114" i="47"/>
  <c r="E114" i="47"/>
  <c r="G114" i="47"/>
  <c r="I114" i="47"/>
  <c r="D114" i="47"/>
  <c r="F114" i="47"/>
  <c r="H114" i="47"/>
  <c r="J114" i="47"/>
  <c r="AA114" i="47" s="1"/>
  <c r="B115" i="47"/>
  <c r="C115" i="47"/>
  <c r="N115" i="47" s="1"/>
  <c r="E115" i="47"/>
  <c r="G115" i="47"/>
  <c r="I115" i="47"/>
  <c r="D115" i="47"/>
  <c r="F115" i="47"/>
  <c r="H115" i="47"/>
  <c r="J115" i="47"/>
  <c r="B116" i="47"/>
  <c r="C116" i="47"/>
  <c r="E116" i="47"/>
  <c r="G116" i="47"/>
  <c r="I116" i="47"/>
  <c r="Z116" i="47" s="1"/>
  <c r="AF116" i="47" s="1"/>
  <c r="D116" i="47"/>
  <c r="O116" i="47" s="1"/>
  <c r="F116" i="47"/>
  <c r="H116" i="47"/>
  <c r="J116" i="47"/>
  <c r="B117" i="47"/>
  <c r="C117" i="47"/>
  <c r="E117" i="47"/>
  <c r="G117" i="47"/>
  <c r="V117" i="47" s="1"/>
  <c r="AE117" i="47" s="1"/>
  <c r="I117" i="47"/>
  <c r="D117" i="47"/>
  <c r="F117" i="47"/>
  <c r="H117" i="47"/>
  <c r="J117" i="47"/>
  <c r="B118" i="47"/>
  <c r="C118" i="47"/>
  <c r="E118" i="47"/>
  <c r="R118" i="47" s="1"/>
  <c r="G118" i="47"/>
  <c r="I118" i="47"/>
  <c r="D118" i="47"/>
  <c r="F118" i="47"/>
  <c r="H118" i="47"/>
  <c r="J118" i="47"/>
  <c r="B119" i="47"/>
  <c r="C119" i="47"/>
  <c r="N119" i="47" s="1"/>
  <c r="E119" i="47"/>
  <c r="G119" i="47"/>
  <c r="I119" i="47"/>
  <c r="D119" i="47"/>
  <c r="F119" i="47"/>
  <c r="H119" i="47"/>
  <c r="J119" i="47"/>
  <c r="B120" i="47"/>
  <c r="C120" i="47"/>
  <c r="E120" i="47"/>
  <c r="G120" i="47"/>
  <c r="I120" i="47"/>
  <c r="D120" i="47"/>
  <c r="F120" i="47"/>
  <c r="H120" i="47"/>
  <c r="J120" i="47"/>
  <c r="B121" i="47"/>
  <c r="C121" i="47"/>
  <c r="E121" i="47"/>
  <c r="G121" i="47"/>
  <c r="I121" i="47"/>
  <c r="D121" i="47"/>
  <c r="F121" i="47"/>
  <c r="H121" i="47"/>
  <c r="J121" i="47"/>
  <c r="B122" i="47"/>
  <c r="C122" i="47"/>
  <c r="E122" i="47"/>
  <c r="G122" i="47"/>
  <c r="I122" i="47"/>
  <c r="D122" i="47"/>
  <c r="F122" i="47"/>
  <c r="H122" i="47"/>
  <c r="J122" i="47"/>
  <c r="B123" i="47"/>
  <c r="C123" i="47"/>
  <c r="E123" i="47"/>
  <c r="G123" i="47"/>
  <c r="I123" i="47"/>
  <c r="D123" i="47"/>
  <c r="F123" i="47"/>
  <c r="H123" i="47"/>
  <c r="J123" i="47"/>
  <c r="B124" i="47"/>
  <c r="C124" i="47"/>
  <c r="E124" i="47"/>
  <c r="G124" i="47"/>
  <c r="I124" i="47"/>
  <c r="D124" i="47"/>
  <c r="F124" i="47"/>
  <c r="H124" i="47"/>
  <c r="J124" i="47"/>
  <c r="B125" i="47"/>
  <c r="C125" i="47"/>
  <c r="E125" i="47"/>
  <c r="G125" i="47"/>
  <c r="I125" i="47"/>
  <c r="D125" i="47"/>
  <c r="F125" i="47"/>
  <c r="H125" i="47"/>
  <c r="J125" i="47"/>
  <c r="B126" i="47"/>
  <c r="C126" i="47"/>
  <c r="E126" i="47"/>
  <c r="G126" i="47"/>
  <c r="V126" i="47" s="1"/>
  <c r="I126" i="47"/>
  <c r="D126" i="47"/>
  <c r="F126" i="47"/>
  <c r="H126" i="47"/>
  <c r="J126" i="47"/>
  <c r="B129" i="47"/>
  <c r="C129" i="47"/>
  <c r="N129" i="47" s="1"/>
  <c r="AC129" i="47" s="1"/>
  <c r="E129" i="47"/>
  <c r="G129" i="47"/>
  <c r="I129" i="47"/>
  <c r="D129" i="47"/>
  <c r="F129" i="47"/>
  <c r="H129" i="47"/>
  <c r="J129" i="47"/>
  <c r="B130" i="47"/>
  <c r="C130" i="47"/>
  <c r="E130" i="47"/>
  <c r="G130" i="47"/>
  <c r="I130" i="47"/>
  <c r="D130" i="47"/>
  <c r="O130" i="47" s="1"/>
  <c r="F130" i="47"/>
  <c r="H130" i="47"/>
  <c r="J130" i="47"/>
  <c r="B131" i="47"/>
  <c r="C131" i="47"/>
  <c r="E131" i="47"/>
  <c r="G131" i="47"/>
  <c r="V131" i="47" s="1"/>
  <c r="AE131" i="47" s="1"/>
  <c r="I131" i="47"/>
  <c r="D131" i="47"/>
  <c r="F131" i="47"/>
  <c r="H131" i="47"/>
  <c r="J131" i="47"/>
  <c r="B132" i="47"/>
  <c r="C132" i="47"/>
  <c r="E132" i="47"/>
  <c r="R132" i="47" s="1"/>
  <c r="AD132" i="47" s="1"/>
  <c r="G132" i="47"/>
  <c r="V132" i="47" s="1"/>
  <c r="I132" i="47"/>
  <c r="D132" i="47"/>
  <c r="F132" i="47"/>
  <c r="H132" i="47"/>
  <c r="J132" i="47"/>
  <c r="AA132" i="47" s="1"/>
  <c r="B133" i="47"/>
  <c r="C133" i="47"/>
  <c r="E133" i="47"/>
  <c r="G133" i="47"/>
  <c r="I133" i="47"/>
  <c r="D133" i="47"/>
  <c r="F133" i="47"/>
  <c r="H133" i="47"/>
  <c r="J133" i="47"/>
  <c r="B134" i="47"/>
  <c r="C134" i="47"/>
  <c r="E134" i="47"/>
  <c r="G134" i="47"/>
  <c r="I134" i="47"/>
  <c r="D134" i="47"/>
  <c r="F134" i="47"/>
  <c r="H134" i="47"/>
  <c r="J134" i="47"/>
  <c r="B135" i="47"/>
  <c r="C135" i="47"/>
  <c r="E135" i="47"/>
  <c r="G135" i="47"/>
  <c r="V135" i="47" s="1"/>
  <c r="I135" i="47"/>
  <c r="D135" i="47"/>
  <c r="F135" i="47"/>
  <c r="H135" i="47"/>
  <c r="J135" i="47"/>
  <c r="B136" i="47"/>
  <c r="C136" i="47"/>
  <c r="E136" i="47"/>
  <c r="R136" i="47" s="1"/>
  <c r="G136" i="47"/>
  <c r="I136" i="47"/>
  <c r="D136" i="47"/>
  <c r="F136" i="47"/>
  <c r="H136" i="47"/>
  <c r="J136" i="47"/>
  <c r="B137" i="47"/>
  <c r="C137" i="47"/>
  <c r="N137" i="47" s="1"/>
  <c r="E137" i="47"/>
  <c r="G137" i="47"/>
  <c r="I137" i="47"/>
  <c r="D137" i="47"/>
  <c r="F137" i="47"/>
  <c r="H137" i="47"/>
  <c r="J137" i="47"/>
  <c r="B138" i="47"/>
  <c r="C138" i="47"/>
  <c r="E138" i="47"/>
  <c r="G138" i="47"/>
  <c r="I138" i="47"/>
  <c r="Z138" i="47" s="1"/>
  <c r="AF138" i="47" s="1"/>
  <c r="D138" i="47"/>
  <c r="F138" i="47"/>
  <c r="H138" i="47"/>
  <c r="J138" i="47"/>
  <c r="B139" i="47"/>
  <c r="C139" i="47"/>
  <c r="E139" i="47"/>
  <c r="R139" i="47" s="1"/>
  <c r="G139" i="47"/>
  <c r="I139" i="47"/>
  <c r="D139" i="47"/>
  <c r="F139" i="47"/>
  <c r="H139" i="47"/>
  <c r="J139" i="47"/>
  <c r="B140" i="47"/>
  <c r="C140" i="47"/>
  <c r="E140" i="47"/>
  <c r="G140" i="47"/>
  <c r="I140" i="47"/>
  <c r="D140" i="47"/>
  <c r="F140" i="47"/>
  <c r="H140" i="47"/>
  <c r="J140" i="47"/>
  <c r="B143" i="47"/>
  <c r="C143" i="47"/>
  <c r="K143" i="47" s="1"/>
  <c r="E143" i="47"/>
  <c r="G143" i="47"/>
  <c r="I143" i="47"/>
  <c r="D143" i="47"/>
  <c r="F143" i="47"/>
  <c r="H143" i="47"/>
  <c r="J143" i="47"/>
  <c r="B144" i="47"/>
  <c r="C144" i="47"/>
  <c r="E144" i="47"/>
  <c r="G144" i="47"/>
  <c r="I144" i="47"/>
  <c r="D144" i="47"/>
  <c r="F144" i="47"/>
  <c r="H144" i="47"/>
  <c r="J144" i="47"/>
  <c r="B145" i="47"/>
  <c r="C145" i="47"/>
  <c r="E145" i="47"/>
  <c r="G145" i="47"/>
  <c r="I145" i="47"/>
  <c r="D145" i="47"/>
  <c r="F145" i="47"/>
  <c r="H145" i="47"/>
  <c r="J145" i="47"/>
  <c r="B146" i="47"/>
  <c r="C146" i="47"/>
  <c r="E146" i="47"/>
  <c r="G146" i="47"/>
  <c r="I146" i="47"/>
  <c r="D146" i="47"/>
  <c r="F146" i="47"/>
  <c r="H146" i="47"/>
  <c r="J146" i="47"/>
  <c r="B147" i="47"/>
  <c r="C147" i="47"/>
  <c r="N147" i="47" s="1"/>
  <c r="E147" i="47"/>
  <c r="G147" i="47"/>
  <c r="I147" i="47"/>
  <c r="D147" i="47"/>
  <c r="F147" i="47"/>
  <c r="H147" i="47"/>
  <c r="J147" i="47"/>
  <c r="B148" i="47"/>
  <c r="C148" i="47"/>
  <c r="E148" i="47"/>
  <c r="R148" i="47" s="1"/>
  <c r="AD148" i="47" s="1"/>
  <c r="G148" i="47"/>
  <c r="I148" i="47"/>
  <c r="D148" i="47"/>
  <c r="F148" i="47"/>
  <c r="H148" i="47"/>
  <c r="J148" i="47"/>
  <c r="B149" i="47"/>
  <c r="C149" i="47"/>
  <c r="E149" i="47"/>
  <c r="G149" i="47"/>
  <c r="I149" i="47"/>
  <c r="D149" i="47"/>
  <c r="F149" i="47"/>
  <c r="H149" i="47"/>
  <c r="W149" i="47" s="1"/>
  <c r="J149" i="47"/>
  <c r="B150" i="47"/>
  <c r="C150" i="47"/>
  <c r="E150" i="47"/>
  <c r="R150" i="47" s="1"/>
  <c r="AD150" i="47" s="1"/>
  <c r="G150" i="47"/>
  <c r="I150" i="47"/>
  <c r="D150" i="47"/>
  <c r="F150" i="47"/>
  <c r="H150" i="47"/>
  <c r="J150" i="47"/>
  <c r="B151" i="47"/>
  <c r="C151" i="47"/>
  <c r="N151" i="47" s="1"/>
  <c r="E151" i="47"/>
  <c r="G151" i="47"/>
  <c r="I151" i="47"/>
  <c r="D151" i="47"/>
  <c r="F151" i="47"/>
  <c r="H151" i="47"/>
  <c r="J151" i="47"/>
  <c r="B152" i="47"/>
  <c r="C152" i="47"/>
  <c r="E152" i="47"/>
  <c r="R152" i="47" s="1"/>
  <c r="G152" i="47"/>
  <c r="I152" i="47"/>
  <c r="D152" i="47"/>
  <c r="F152" i="47"/>
  <c r="H152" i="47"/>
  <c r="J152" i="47"/>
  <c r="B153" i="47"/>
  <c r="C153" i="47"/>
  <c r="E153" i="47"/>
  <c r="R153" i="47" s="1"/>
  <c r="G153" i="47"/>
  <c r="I153" i="47"/>
  <c r="D153" i="47"/>
  <c r="F153" i="47"/>
  <c r="S153" i="47" s="1"/>
  <c r="H153" i="47"/>
  <c r="W153" i="47" s="1"/>
  <c r="J153" i="47"/>
  <c r="B154" i="47"/>
  <c r="C154" i="47"/>
  <c r="E154" i="47"/>
  <c r="G154" i="47"/>
  <c r="I154" i="47"/>
  <c r="D154" i="47"/>
  <c r="F154" i="47"/>
  <c r="S154" i="47" s="1"/>
  <c r="H154" i="47"/>
  <c r="J154" i="47"/>
  <c r="AA154" i="47" s="1"/>
  <c r="B155" i="47"/>
  <c r="C155" i="47"/>
  <c r="K155" i="47" s="1"/>
  <c r="E155" i="47"/>
  <c r="G155" i="47"/>
  <c r="I155" i="47"/>
  <c r="D155" i="47"/>
  <c r="F155" i="47"/>
  <c r="H155" i="47"/>
  <c r="J155" i="47"/>
  <c r="B156" i="47"/>
  <c r="C156" i="47"/>
  <c r="E156" i="47"/>
  <c r="G156" i="47"/>
  <c r="I156" i="47"/>
  <c r="D156" i="47"/>
  <c r="F156" i="47"/>
  <c r="H156" i="47"/>
  <c r="J156" i="47"/>
  <c r="B157" i="47"/>
  <c r="C157" i="47"/>
  <c r="E157" i="47"/>
  <c r="G157" i="47"/>
  <c r="I157" i="47"/>
  <c r="D157" i="47"/>
  <c r="F157" i="47"/>
  <c r="S157" i="47" s="1"/>
  <c r="H157" i="47"/>
  <c r="J157" i="47"/>
  <c r="B158" i="47"/>
  <c r="C158" i="47"/>
  <c r="E158" i="47"/>
  <c r="G158" i="47"/>
  <c r="I158" i="47"/>
  <c r="D158" i="47"/>
  <c r="F158" i="47"/>
  <c r="H158" i="47"/>
  <c r="J158" i="47"/>
  <c r="B159" i="47"/>
  <c r="C159" i="47"/>
  <c r="E159" i="47"/>
  <c r="G159" i="47"/>
  <c r="I159" i="47"/>
  <c r="D159" i="47"/>
  <c r="F159" i="47"/>
  <c r="H159" i="47"/>
  <c r="J159" i="47"/>
  <c r="B162" i="47"/>
  <c r="C162" i="47"/>
  <c r="E162" i="47"/>
  <c r="G162" i="47"/>
  <c r="I162" i="47"/>
  <c r="D162" i="47"/>
  <c r="F162" i="47"/>
  <c r="S162" i="47" s="1"/>
  <c r="H162" i="47"/>
  <c r="J162" i="47"/>
  <c r="B163" i="47"/>
  <c r="C163" i="47"/>
  <c r="E163" i="47"/>
  <c r="G163" i="47"/>
  <c r="I163" i="47"/>
  <c r="D163" i="47"/>
  <c r="F163" i="47"/>
  <c r="H163" i="47"/>
  <c r="J163" i="47"/>
  <c r="B164" i="47"/>
  <c r="C164" i="47"/>
  <c r="E164" i="47"/>
  <c r="G164" i="47"/>
  <c r="I164" i="47"/>
  <c r="D164" i="47"/>
  <c r="F164" i="47"/>
  <c r="H164" i="47"/>
  <c r="W164" i="47" s="1"/>
  <c r="J164" i="47"/>
  <c r="AA164" i="47" s="1"/>
  <c r="B165" i="47"/>
  <c r="C165" i="47"/>
  <c r="N165" i="47" s="1"/>
  <c r="E165" i="47"/>
  <c r="G165" i="47"/>
  <c r="I165" i="47"/>
  <c r="D165" i="47"/>
  <c r="F165" i="47"/>
  <c r="H165" i="47"/>
  <c r="J165" i="47"/>
  <c r="B166" i="47"/>
  <c r="C166" i="47"/>
  <c r="E166" i="47"/>
  <c r="G166" i="47"/>
  <c r="V166" i="47" s="1"/>
  <c r="I166" i="47"/>
  <c r="D166" i="47"/>
  <c r="O166" i="47" s="1"/>
  <c r="F166" i="47"/>
  <c r="H166" i="47"/>
  <c r="W166" i="47"/>
  <c r="J166" i="47"/>
  <c r="AA166" i="47" s="1"/>
  <c r="B167" i="47"/>
  <c r="C167" i="47"/>
  <c r="N167" i="47" s="1"/>
  <c r="E167" i="47"/>
  <c r="G167" i="47"/>
  <c r="I167" i="47"/>
  <c r="D167" i="47"/>
  <c r="O167" i="47" s="1"/>
  <c r="F167" i="47"/>
  <c r="S167" i="47" s="1"/>
  <c r="H167" i="47"/>
  <c r="W167" i="47" s="1"/>
  <c r="J167" i="47"/>
  <c r="AA167" i="47" s="1"/>
  <c r="B168" i="47"/>
  <c r="C168" i="47"/>
  <c r="N168" i="47" s="1"/>
  <c r="E168" i="47"/>
  <c r="G168" i="47"/>
  <c r="I168" i="47"/>
  <c r="D168" i="47"/>
  <c r="F168" i="47"/>
  <c r="H168" i="47"/>
  <c r="J168" i="47"/>
  <c r="B169" i="47"/>
  <c r="C169" i="47"/>
  <c r="E169" i="47"/>
  <c r="G169" i="47"/>
  <c r="I169" i="47"/>
  <c r="D169" i="47"/>
  <c r="O169" i="47" s="1"/>
  <c r="F169" i="47"/>
  <c r="H169" i="47"/>
  <c r="J169" i="47"/>
  <c r="AA169" i="47" s="1"/>
  <c r="B170" i="47"/>
  <c r="C170" i="47"/>
  <c r="E170" i="47"/>
  <c r="G170" i="47"/>
  <c r="I170" i="47"/>
  <c r="D170" i="47"/>
  <c r="F170" i="47"/>
  <c r="S170" i="47" s="1"/>
  <c r="H170" i="47"/>
  <c r="W170" i="47" s="1"/>
  <c r="J170" i="47"/>
  <c r="B171" i="47"/>
  <c r="C171" i="47"/>
  <c r="E171" i="47"/>
  <c r="R171" i="47" s="1"/>
  <c r="AD171" i="47" s="1"/>
  <c r="G171" i="47"/>
  <c r="I171" i="47"/>
  <c r="D171" i="47"/>
  <c r="O171" i="47" s="1"/>
  <c r="F171" i="47"/>
  <c r="S171" i="47" s="1"/>
  <c r="H171" i="47"/>
  <c r="W171" i="47" s="1"/>
  <c r="J171" i="47"/>
  <c r="AA171" i="47" s="1"/>
  <c r="B174" i="47"/>
  <c r="C174" i="47"/>
  <c r="E174" i="47"/>
  <c r="G174" i="47"/>
  <c r="I174" i="47"/>
  <c r="D174" i="47"/>
  <c r="O174" i="47" s="1"/>
  <c r="F174" i="47"/>
  <c r="H174" i="47"/>
  <c r="J174" i="47"/>
  <c r="B175" i="47"/>
  <c r="C175" i="47"/>
  <c r="E175" i="47"/>
  <c r="G175" i="47"/>
  <c r="I175" i="47"/>
  <c r="D175" i="47"/>
  <c r="F175" i="47"/>
  <c r="H175" i="47"/>
  <c r="J175" i="47"/>
  <c r="B176" i="47"/>
  <c r="C176" i="47"/>
  <c r="E176" i="47"/>
  <c r="G176" i="47"/>
  <c r="I176" i="47"/>
  <c r="D176" i="47"/>
  <c r="F176" i="47"/>
  <c r="H176" i="47"/>
  <c r="J176" i="47"/>
  <c r="B177" i="47"/>
  <c r="C177" i="47"/>
  <c r="E177" i="47"/>
  <c r="G177" i="47"/>
  <c r="I177" i="47"/>
  <c r="D177" i="47"/>
  <c r="F177" i="47"/>
  <c r="H177" i="47"/>
  <c r="J177" i="47"/>
  <c r="B178" i="47"/>
  <c r="C178" i="47"/>
  <c r="E178" i="47"/>
  <c r="G178" i="47"/>
  <c r="I178" i="47"/>
  <c r="D178" i="47"/>
  <c r="O178" i="47" s="1"/>
  <c r="F178" i="47"/>
  <c r="H178" i="47"/>
  <c r="J178" i="47"/>
  <c r="AA178" i="47" s="1"/>
  <c r="B179" i="47"/>
  <c r="C179" i="47"/>
  <c r="E179" i="47"/>
  <c r="G179" i="47"/>
  <c r="I179" i="47"/>
  <c r="D179" i="47"/>
  <c r="F179" i="47"/>
  <c r="H179" i="47"/>
  <c r="J179" i="47"/>
  <c r="B180" i="47"/>
  <c r="C180" i="47"/>
  <c r="E180" i="47"/>
  <c r="G180" i="47"/>
  <c r="I180" i="47"/>
  <c r="D180" i="47"/>
  <c r="F180" i="47"/>
  <c r="H180" i="47"/>
  <c r="J180" i="47"/>
  <c r="B181" i="47"/>
  <c r="C181" i="47"/>
  <c r="E181" i="47"/>
  <c r="G181" i="47"/>
  <c r="I181" i="47"/>
  <c r="D181" i="47"/>
  <c r="F181" i="47"/>
  <c r="H181" i="47"/>
  <c r="J181" i="47"/>
  <c r="B184" i="47"/>
  <c r="C184" i="47"/>
  <c r="D184" i="47"/>
  <c r="E184" i="47"/>
  <c r="F184" i="47"/>
  <c r="S184" i="47" s="1"/>
  <c r="G184" i="47"/>
  <c r="H184" i="47"/>
  <c r="W184" i="47" s="1"/>
  <c r="I184" i="47"/>
  <c r="J184" i="47"/>
  <c r="AA184" i="47" s="1"/>
  <c r="B185" i="47"/>
  <c r="C185" i="47"/>
  <c r="D185" i="47"/>
  <c r="O185" i="47" s="1"/>
  <c r="E185" i="47"/>
  <c r="F185" i="47"/>
  <c r="S185" i="47" s="1"/>
  <c r="G185" i="47"/>
  <c r="H185" i="47"/>
  <c r="I185" i="47"/>
  <c r="J185" i="47"/>
  <c r="B186" i="47"/>
  <c r="C186" i="47"/>
  <c r="D186" i="47"/>
  <c r="E186" i="47"/>
  <c r="F186" i="47"/>
  <c r="G186" i="47"/>
  <c r="H186" i="47"/>
  <c r="I186" i="47"/>
  <c r="Z186" i="47" s="1"/>
  <c r="J186" i="47"/>
  <c r="B187" i="47"/>
  <c r="C187" i="47"/>
  <c r="D187" i="47"/>
  <c r="E187" i="47"/>
  <c r="F187" i="47"/>
  <c r="G187" i="47"/>
  <c r="V187" i="47" s="1"/>
  <c r="AE187" i="47" s="1"/>
  <c r="H187" i="47"/>
  <c r="W187" i="47" s="1"/>
  <c r="I187" i="47"/>
  <c r="J187" i="47"/>
  <c r="AA187" i="47" s="1"/>
  <c r="B188" i="47"/>
  <c r="C188" i="47"/>
  <c r="D188" i="47"/>
  <c r="E188" i="47"/>
  <c r="F188" i="47"/>
  <c r="G188" i="47"/>
  <c r="H188" i="47"/>
  <c r="W188" i="47" s="1"/>
  <c r="I188" i="47"/>
  <c r="J188" i="47"/>
  <c r="AA188" i="47" s="1"/>
  <c r="B189" i="47"/>
  <c r="C189" i="47"/>
  <c r="D189" i="47"/>
  <c r="E189" i="47"/>
  <c r="F189" i="47"/>
  <c r="S189" i="47" s="1"/>
  <c r="G189" i="47"/>
  <c r="H189" i="47"/>
  <c r="I189" i="47"/>
  <c r="Z189" i="47" s="1"/>
  <c r="J189" i="47"/>
  <c r="B190" i="47"/>
  <c r="C190" i="47"/>
  <c r="D190" i="47"/>
  <c r="E190" i="47"/>
  <c r="F190" i="47"/>
  <c r="G190" i="47"/>
  <c r="H190" i="47"/>
  <c r="I190" i="47"/>
  <c r="J190" i="47"/>
  <c r="B191" i="47"/>
  <c r="C191" i="47"/>
  <c r="N191" i="47" s="1"/>
  <c r="D191" i="47"/>
  <c r="O191" i="47" s="1"/>
  <c r="E191" i="47"/>
  <c r="F191" i="47"/>
  <c r="G191" i="47"/>
  <c r="H191" i="47"/>
  <c r="I191" i="47"/>
  <c r="J191" i="47"/>
  <c r="B192" i="47"/>
  <c r="C192" i="47"/>
  <c r="D192" i="47"/>
  <c r="O192" i="47" s="1"/>
  <c r="E192" i="47"/>
  <c r="F192" i="47"/>
  <c r="G192" i="47"/>
  <c r="H192" i="47"/>
  <c r="I192" i="47"/>
  <c r="J192" i="47"/>
  <c r="B193" i="47"/>
  <c r="C193" i="47"/>
  <c r="D193" i="47"/>
  <c r="O193" i="47" s="1"/>
  <c r="E193" i="47"/>
  <c r="R193" i="47" s="1"/>
  <c r="AD193" i="47" s="1"/>
  <c r="F193" i="47"/>
  <c r="S193" i="47" s="1"/>
  <c r="G193" i="47"/>
  <c r="H193" i="47"/>
  <c r="I193" i="47"/>
  <c r="Z193" i="47" s="1"/>
  <c r="AF193" i="47" s="1"/>
  <c r="J193" i="47"/>
  <c r="B194" i="47"/>
  <c r="C194" i="47"/>
  <c r="D194" i="47"/>
  <c r="E194" i="47"/>
  <c r="F194" i="47"/>
  <c r="S194" i="47" s="1"/>
  <c r="G194" i="47"/>
  <c r="H194" i="47"/>
  <c r="W194" i="47" s="1"/>
  <c r="I194" i="47"/>
  <c r="J194" i="47"/>
  <c r="B195" i="47"/>
  <c r="C195" i="47"/>
  <c r="D195" i="47"/>
  <c r="E195" i="47"/>
  <c r="F195" i="47"/>
  <c r="S195" i="47" s="1"/>
  <c r="G195" i="47"/>
  <c r="V195" i="47" s="1"/>
  <c r="AE195" i="47" s="1"/>
  <c r="H195" i="47"/>
  <c r="W195" i="47" s="1"/>
  <c r="I195" i="47"/>
  <c r="Z195" i="47" s="1"/>
  <c r="AF195" i="47" s="1"/>
  <c r="J195" i="47"/>
  <c r="B198" i="47"/>
  <c r="C198" i="47"/>
  <c r="E198" i="47"/>
  <c r="G198" i="47"/>
  <c r="I198" i="47"/>
  <c r="D198" i="47"/>
  <c r="F198" i="47"/>
  <c r="H198" i="47"/>
  <c r="J198" i="47"/>
  <c r="AA198" i="47" s="1"/>
  <c r="B199" i="47"/>
  <c r="C199" i="47"/>
  <c r="E199" i="47"/>
  <c r="G199" i="47"/>
  <c r="I199" i="47"/>
  <c r="D199" i="47"/>
  <c r="F199" i="47"/>
  <c r="H199" i="47"/>
  <c r="J199" i="47"/>
  <c r="B200" i="47"/>
  <c r="C200" i="47"/>
  <c r="E200" i="47"/>
  <c r="R200" i="47" s="1"/>
  <c r="AD200" i="47" s="1"/>
  <c r="G200" i="47"/>
  <c r="I200" i="47"/>
  <c r="D200" i="47"/>
  <c r="F200" i="47"/>
  <c r="S200" i="47" s="1"/>
  <c r="H200" i="47"/>
  <c r="J200" i="47"/>
  <c r="B201" i="47"/>
  <c r="C201" i="47"/>
  <c r="N201" i="47" s="1"/>
  <c r="AC201" i="47" s="1"/>
  <c r="E201" i="47"/>
  <c r="G201" i="47"/>
  <c r="I201" i="47"/>
  <c r="D201" i="47"/>
  <c r="O201" i="47" s="1"/>
  <c r="F201" i="47"/>
  <c r="H201" i="47"/>
  <c r="J201" i="47"/>
  <c r="B202" i="47"/>
  <c r="C202" i="47"/>
  <c r="E202" i="47"/>
  <c r="G202" i="47"/>
  <c r="I202" i="47"/>
  <c r="D202" i="47"/>
  <c r="F202" i="47"/>
  <c r="H202" i="47"/>
  <c r="J202" i="47"/>
  <c r="AA202" i="47" s="1"/>
  <c r="B203" i="47"/>
  <c r="C203" i="47"/>
  <c r="E203" i="47"/>
  <c r="G203" i="47"/>
  <c r="I203" i="47"/>
  <c r="D203" i="47"/>
  <c r="F203" i="47"/>
  <c r="H203" i="47"/>
  <c r="J203" i="47"/>
  <c r="O203" i="47"/>
  <c r="B204" i="47"/>
  <c r="C204" i="47"/>
  <c r="E204" i="47"/>
  <c r="G204" i="47"/>
  <c r="I204" i="47"/>
  <c r="D204" i="47"/>
  <c r="F204" i="47"/>
  <c r="H204" i="47"/>
  <c r="J204" i="47"/>
  <c r="B205" i="47"/>
  <c r="C205" i="47"/>
  <c r="D205" i="47"/>
  <c r="E205" i="47"/>
  <c r="G205" i="47"/>
  <c r="I205" i="47"/>
  <c r="F205" i="47"/>
  <c r="H205" i="47"/>
  <c r="J205" i="47"/>
  <c r="AA205" i="47" s="1"/>
  <c r="B206" i="47"/>
  <c r="C206" i="47"/>
  <c r="E206" i="47"/>
  <c r="G206" i="47"/>
  <c r="I206" i="47"/>
  <c r="D206" i="47"/>
  <c r="F206" i="47"/>
  <c r="H206" i="47"/>
  <c r="J206" i="47"/>
  <c r="O206" i="47"/>
  <c r="B207" i="47"/>
  <c r="C207" i="47"/>
  <c r="E207" i="47"/>
  <c r="G207" i="47"/>
  <c r="I207" i="47"/>
  <c r="D207" i="47"/>
  <c r="O207" i="47" s="1"/>
  <c r="F207" i="47"/>
  <c r="H207" i="47"/>
  <c r="J207" i="47"/>
  <c r="B208" i="47"/>
  <c r="C208" i="47"/>
  <c r="E208" i="47"/>
  <c r="G208" i="47"/>
  <c r="I208" i="47"/>
  <c r="Z208" i="47" s="1"/>
  <c r="AF208" i="47" s="1"/>
  <c r="D208" i="47"/>
  <c r="F208" i="47"/>
  <c r="H208" i="47"/>
  <c r="J208" i="47"/>
  <c r="B209" i="47"/>
  <c r="C209" i="47"/>
  <c r="E209" i="47"/>
  <c r="G209" i="47"/>
  <c r="I209" i="47"/>
  <c r="D209" i="47"/>
  <c r="F209" i="47"/>
  <c r="H209" i="47"/>
  <c r="W209" i="47" s="1"/>
  <c r="J209" i="47"/>
  <c r="B210" i="47"/>
  <c r="C210" i="47"/>
  <c r="E210" i="47"/>
  <c r="G210" i="47"/>
  <c r="I210" i="47"/>
  <c r="D210" i="47"/>
  <c r="F210" i="47"/>
  <c r="S210" i="47" s="1"/>
  <c r="H210" i="47"/>
  <c r="J210" i="47"/>
  <c r="O210" i="47"/>
  <c r="B211" i="47"/>
  <c r="V211" i="47"/>
  <c r="Z211" i="47"/>
  <c r="B212" i="47"/>
  <c r="C212" i="47"/>
  <c r="E212" i="47"/>
  <c r="G212" i="47"/>
  <c r="I212" i="47"/>
  <c r="Z212" i="47"/>
  <c r="AF212" i="47" s="1"/>
  <c r="D212" i="47"/>
  <c r="F212" i="47"/>
  <c r="H212" i="47"/>
  <c r="J212" i="47"/>
  <c r="B213" i="47"/>
  <c r="C213" i="47"/>
  <c r="E213" i="47"/>
  <c r="G213" i="47"/>
  <c r="I213" i="47"/>
  <c r="D213" i="47"/>
  <c r="F213" i="47"/>
  <c r="S213" i="47" s="1"/>
  <c r="H213" i="47"/>
  <c r="J213" i="47"/>
  <c r="B214" i="47"/>
  <c r="C214" i="47"/>
  <c r="N214" i="47"/>
  <c r="AC214" i="47" s="1"/>
  <c r="E214" i="47"/>
  <c r="G214" i="47"/>
  <c r="V214" i="47" s="1"/>
  <c r="I214" i="47"/>
  <c r="D214" i="47"/>
  <c r="F214" i="47"/>
  <c r="H214" i="47"/>
  <c r="J214" i="47"/>
  <c r="B215" i="47"/>
  <c r="C215" i="47"/>
  <c r="E215" i="47"/>
  <c r="G215" i="47"/>
  <c r="I215" i="47"/>
  <c r="Z215" i="47" s="1"/>
  <c r="AF215" i="47" s="1"/>
  <c r="D215" i="47"/>
  <c r="F215" i="47"/>
  <c r="H215" i="47"/>
  <c r="J215" i="47"/>
  <c r="B216" i="47"/>
  <c r="C216" i="47"/>
  <c r="E216" i="47"/>
  <c r="G216" i="47"/>
  <c r="I216" i="47"/>
  <c r="D216" i="47"/>
  <c r="F216" i="47"/>
  <c r="H216" i="47"/>
  <c r="W216" i="47" s="1"/>
  <c r="J216" i="47"/>
  <c r="B217" i="47"/>
  <c r="C217" i="47"/>
  <c r="E217" i="47"/>
  <c r="G217" i="47"/>
  <c r="I217" i="47"/>
  <c r="D217" i="47"/>
  <c r="F217" i="47"/>
  <c r="S217" i="47" s="1"/>
  <c r="H217" i="47"/>
  <c r="J217" i="47"/>
  <c r="B218" i="47"/>
  <c r="C218" i="47"/>
  <c r="E218" i="47"/>
  <c r="G218" i="47"/>
  <c r="I218" i="47"/>
  <c r="D218" i="47"/>
  <c r="F218" i="47"/>
  <c r="H218" i="47"/>
  <c r="J218" i="47"/>
  <c r="B219" i="47"/>
  <c r="C219" i="47"/>
  <c r="E219" i="47"/>
  <c r="G219" i="47"/>
  <c r="I219" i="47"/>
  <c r="D219" i="47"/>
  <c r="F219" i="47"/>
  <c r="H219" i="47"/>
  <c r="J219" i="47"/>
  <c r="B222" i="47"/>
  <c r="C222" i="47"/>
  <c r="E222" i="47"/>
  <c r="G222" i="47"/>
  <c r="I222" i="47"/>
  <c r="D222" i="47"/>
  <c r="F222" i="47"/>
  <c r="H222" i="47"/>
  <c r="J222" i="47"/>
  <c r="B223" i="47"/>
  <c r="C223" i="47"/>
  <c r="E223" i="47"/>
  <c r="G223" i="47"/>
  <c r="I223" i="47"/>
  <c r="D223" i="47"/>
  <c r="F223" i="47"/>
  <c r="S223" i="47" s="1"/>
  <c r="H223" i="47"/>
  <c r="J223" i="47"/>
  <c r="B224" i="47"/>
  <c r="C224" i="47"/>
  <c r="N224" i="47" s="1"/>
  <c r="AC224" i="47" s="1"/>
  <c r="E224" i="47"/>
  <c r="G224" i="47"/>
  <c r="I224" i="47"/>
  <c r="D224" i="47"/>
  <c r="F224" i="47"/>
  <c r="H224" i="47"/>
  <c r="J224" i="47"/>
  <c r="B225" i="47"/>
  <c r="C225" i="47"/>
  <c r="E225" i="47"/>
  <c r="G225" i="47"/>
  <c r="I225" i="47"/>
  <c r="D225" i="47"/>
  <c r="F225" i="47"/>
  <c r="H225" i="47"/>
  <c r="J225" i="47"/>
  <c r="B226" i="47"/>
  <c r="C226" i="47"/>
  <c r="E226" i="47"/>
  <c r="G226" i="47"/>
  <c r="I226" i="47"/>
  <c r="D226" i="47"/>
  <c r="F226" i="47"/>
  <c r="H226" i="47"/>
  <c r="J226" i="47"/>
  <c r="B227" i="47"/>
  <c r="C227" i="47"/>
  <c r="E227" i="47"/>
  <c r="G227" i="47"/>
  <c r="I227" i="47"/>
  <c r="D227" i="47"/>
  <c r="F227" i="47"/>
  <c r="S227" i="47" s="1"/>
  <c r="H227" i="47"/>
  <c r="J227" i="47"/>
  <c r="B228" i="47"/>
  <c r="C228" i="47"/>
  <c r="N228" i="47" s="1"/>
  <c r="E228" i="47"/>
  <c r="G228" i="47"/>
  <c r="I228" i="47"/>
  <c r="D228" i="47"/>
  <c r="F228" i="47"/>
  <c r="H228" i="47"/>
  <c r="J228" i="47"/>
  <c r="AA228" i="47" s="1"/>
  <c r="B229" i="47"/>
  <c r="C229" i="47"/>
  <c r="E229" i="47"/>
  <c r="G229" i="47"/>
  <c r="I229" i="47"/>
  <c r="Z229" i="47" s="1"/>
  <c r="D229" i="47"/>
  <c r="F229" i="47"/>
  <c r="H229" i="47"/>
  <c r="J229" i="47"/>
  <c r="B230" i="47"/>
  <c r="C230" i="47"/>
  <c r="E230" i="47"/>
  <c r="G230" i="47"/>
  <c r="I230" i="47"/>
  <c r="D230" i="47"/>
  <c r="F230" i="47"/>
  <c r="H230" i="47"/>
  <c r="W230" i="47" s="1"/>
  <c r="J230" i="47"/>
  <c r="B233" i="47"/>
  <c r="C233" i="47"/>
  <c r="E233" i="47"/>
  <c r="G233" i="47"/>
  <c r="I233" i="47"/>
  <c r="Z233" i="47" s="1"/>
  <c r="D233" i="47"/>
  <c r="F233" i="47"/>
  <c r="H233" i="47"/>
  <c r="J233" i="47"/>
  <c r="AA233" i="47" s="1"/>
  <c r="B234" i="47"/>
  <c r="C234" i="47"/>
  <c r="N234" i="47" s="1"/>
  <c r="AC234" i="47" s="1"/>
  <c r="E234" i="47"/>
  <c r="G234" i="47"/>
  <c r="I234" i="47"/>
  <c r="D234" i="47"/>
  <c r="F234" i="47"/>
  <c r="H234" i="47"/>
  <c r="J234" i="47"/>
  <c r="B235" i="47"/>
  <c r="C235" i="47"/>
  <c r="E235" i="47"/>
  <c r="G235" i="47"/>
  <c r="I235" i="47"/>
  <c r="D235" i="47"/>
  <c r="F235" i="47"/>
  <c r="H235" i="47"/>
  <c r="W235" i="47"/>
  <c r="J235" i="47"/>
  <c r="B236" i="47"/>
  <c r="C236" i="47"/>
  <c r="E236" i="47"/>
  <c r="R236" i="47" s="1"/>
  <c r="AD236" i="47" s="1"/>
  <c r="G236" i="47"/>
  <c r="I236" i="47"/>
  <c r="D236" i="47"/>
  <c r="O236" i="47"/>
  <c r="F236" i="47"/>
  <c r="S236" i="47" s="1"/>
  <c r="H236" i="47"/>
  <c r="J236" i="47"/>
  <c r="AA236" i="47" s="1"/>
  <c r="B237" i="47"/>
  <c r="C237" i="47"/>
  <c r="E237" i="47"/>
  <c r="G237" i="47"/>
  <c r="I237" i="47"/>
  <c r="Z237" i="47" s="1"/>
  <c r="AF237" i="47" s="1"/>
  <c r="D237" i="47"/>
  <c r="F237" i="47"/>
  <c r="H237" i="47"/>
  <c r="W237" i="47" s="1"/>
  <c r="J237" i="47"/>
  <c r="AA237" i="47" s="1"/>
  <c r="B238" i="47"/>
  <c r="C238" i="47"/>
  <c r="E238" i="47"/>
  <c r="G238" i="47"/>
  <c r="I238" i="47"/>
  <c r="D238" i="47"/>
  <c r="F238" i="47"/>
  <c r="H238" i="47"/>
  <c r="W238" i="47" s="1"/>
  <c r="J238" i="47"/>
  <c r="AA238" i="47" s="1"/>
  <c r="B241" i="47"/>
  <c r="C241" i="47"/>
  <c r="E241" i="47"/>
  <c r="G241" i="47"/>
  <c r="I241" i="47"/>
  <c r="D241" i="47"/>
  <c r="F241" i="47"/>
  <c r="H241" i="47"/>
  <c r="J241" i="47"/>
  <c r="B242" i="47"/>
  <c r="C242" i="47"/>
  <c r="E242" i="47"/>
  <c r="G242" i="47"/>
  <c r="I242" i="47"/>
  <c r="D242" i="47"/>
  <c r="O242" i="47" s="1"/>
  <c r="F242" i="47"/>
  <c r="H242" i="47"/>
  <c r="J242" i="47"/>
  <c r="B243" i="47"/>
  <c r="C243" i="47"/>
  <c r="E243" i="47"/>
  <c r="G243" i="47"/>
  <c r="I243" i="47"/>
  <c r="D243" i="47"/>
  <c r="F243" i="47"/>
  <c r="H243" i="47"/>
  <c r="J243" i="47"/>
  <c r="AA243" i="47" s="1"/>
  <c r="O243" i="47"/>
  <c r="B244" i="47"/>
  <c r="C244" i="47"/>
  <c r="E244" i="47"/>
  <c r="G244" i="47"/>
  <c r="I244" i="47"/>
  <c r="D244" i="47"/>
  <c r="F244" i="47"/>
  <c r="S244" i="47" s="1"/>
  <c r="H244" i="47"/>
  <c r="J244" i="47"/>
  <c r="AA244" i="47" s="1"/>
  <c r="B245" i="47"/>
  <c r="C245" i="47"/>
  <c r="N245" i="47" s="1"/>
  <c r="AC245" i="47" s="1"/>
  <c r="E245" i="47"/>
  <c r="G245" i="47"/>
  <c r="I245" i="47"/>
  <c r="D245" i="47"/>
  <c r="O245" i="47" s="1"/>
  <c r="F245" i="47"/>
  <c r="H245" i="47"/>
  <c r="J245" i="47"/>
  <c r="B246" i="47"/>
  <c r="C246" i="47"/>
  <c r="E246" i="47"/>
  <c r="G246" i="47"/>
  <c r="I246" i="47"/>
  <c r="D246" i="47"/>
  <c r="F246" i="47"/>
  <c r="H246" i="47"/>
  <c r="J246" i="47"/>
  <c r="AA246" i="47" s="1"/>
  <c r="O246" i="47"/>
  <c r="B247" i="47"/>
  <c r="C247" i="47"/>
  <c r="E247" i="47"/>
  <c r="G247" i="47"/>
  <c r="I247" i="47"/>
  <c r="D247" i="47"/>
  <c r="F247" i="47"/>
  <c r="S247" i="47" s="1"/>
  <c r="H247" i="47"/>
  <c r="J247" i="47"/>
  <c r="B248" i="47"/>
  <c r="C248" i="47"/>
  <c r="E248" i="47"/>
  <c r="G248" i="47"/>
  <c r="I248" i="47"/>
  <c r="D248" i="47"/>
  <c r="O248" i="47" s="1"/>
  <c r="F248" i="47"/>
  <c r="H248" i="47"/>
  <c r="J248" i="47"/>
  <c r="AA248" i="47" s="1"/>
  <c r="B249" i="47"/>
  <c r="C249" i="47"/>
  <c r="E249" i="47"/>
  <c r="G249" i="47"/>
  <c r="I249" i="47"/>
  <c r="Z249" i="47" s="1"/>
  <c r="D249" i="47"/>
  <c r="F249" i="47"/>
  <c r="S249" i="47" s="1"/>
  <c r="H249" i="47"/>
  <c r="J249" i="47"/>
  <c r="AA249" i="47" s="1"/>
  <c r="B250" i="47"/>
  <c r="C250" i="47"/>
  <c r="E250" i="47"/>
  <c r="G250" i="47"/>
  <c r="I250" i="47"/>
  <c r="D250" i="47"/>
  <c r="F250" i="47"/>
  <c r="H250" i="47"/>
  <c r="W250" i="47" s="1"/>
  <c r="J250" i="47"/>
  <c r="B251" i="47"/>
  <c r="C251" i="47"/>
  <c r="E251" i="47"/>
  <c r="R251" i="47" s="1"/>
  <c r="AD251" i="47" s="1"/>
  <c r="G251" i="47"/>
  <c r="I251" i="47"/>
  <c r="D251" i="47"/>
  <c r="F251" i="47"/>
  <c r="S251" i="47" s="1"/>
  <c r="H251" i="47"/>
  <c r="J251" i="47"/>
  <c r="B252" i="47"/>
  <c r="C252" i="47"/>
  <c r="N252" i="47" s="1"/>
  <c r="E252" i="47"/>
  <c r="G252" i="47"/>
  <c r="I252" i="47"/>
  <c r="D252" i="47"/>
  <c r="O252" i="47" s="1"/>
  <c r="F252" i="47"/>
  <c r="S252" i="47" s="1"/>
  <c r="H252" i="47"/>
  <c r="W252" i="47" s="1"/>
  <c r="J252" i="47"/>
  <c r="AA252" i="47" s="1"/>
  <c r="B253" i="47"/>
  <c r="C253" i="47"/>
  <c r="E253" i="47"/>
  <c r="G253" i="47"/>
  <c r="I253" i="47"/>
  <c r="D253" i="47"/>
  <c r="F253" i="47"/>
  <c r="H253" i="47"/>
  <c r="J253" i="47"/>
  <c r="B254" i="47"/>
  <c r="C254" i="47"/>
  <c r="E254" i="47"/>
  <c r="G254" i="47"/>
  <c r="V254" i="47" s="1"/>
  <c r="AE254" i="47" s="1"/>
  <c r="I254" i="47"/>
  <c r="D254" i="47"/>
  <c r="F254" i="47"/>
  <c r="S254" i="47" s="1"/>
  <c r="H254" i="47"/>
  <c r="W254" i="47" s="1"/>
  <c r="J254" i="47"/>
  <c r="AA254" i="47" s="1"/>
  <c r="B255" i="47"/>
  <c r="C255" i="47"/>
  <c r="E255" i="47"/>
  <c r="G255" i="47"/>
  <c r="I255" i="47"/>
  <c r="D255" i="47"/>
  <c r="F255" i="47"/>
  <c r="S255" i="47" s="1"/>
  <c r="H255" i="47"/>
  <c r="J255" i="47"/>
  <c r="B256" i="47"/>
  <c r="C256" i="47"/>
  <c r="N256" i="47" s="1"/>
  <c r="E256" i="47"/>
  <c r="G256" i="47"/>
  <c r="I256" i="47"/>
  <c r="D256" i="47"/>
  <c r="F256" i="47"/>
  <c r="H256" i="47"/>
  <c r="J256" i="47"/>
  <c r="B257" i="47"/>
  <c r="C257" i="47"/>
  <c r="E257" i="47"/>
  <c r="G257" i="47"/>
  <c r="I257" i="47"/>
  <c r="D257" i="47"/>
  <c r="F257" i="47"/>
  <c r="H257" i="47"/>
  <c r="J257" i="47"/>
  <c r="B258" i="47"/>
  <c r="C258" i="47"/>
  <c r="E258" i="47"/>
  <c r="G258" i="47"/>
  <c r="V258" i="47" s="1"/>
  <c r="I258" i="47"/>
  <c r="D258" i="47"/>
  <c r="F258" i="47"/>
  <c r="H258" i="47"/>
  <c r="J258" i="47"/>
  <c r="B259" i="47"/>
  <c r="C259" i="47"/>
  <c r="E259" i="47"/>
  <c r="G259" i="47"/>
  <c r="I259" i="47"/>
  <c r="D259" i="47"/>
  <c r="F259" i="47"/>
  <c r="H259" i="47"/>
  <c r="J259" i="47"/>
  <c r="B260" i="47"/>
  <c r="C260" i="47"/>
  <c r="N260" i="47" s="1"/>
  <c r="AC260" i="47" s="1"/>
  <c r="E260" i="47"/>
  <c r="G260" i="47"/>
  <c r="I260" i="47"/>
  <c r="D260" i="47"/>
  <c r="O260" i="47" s="1"/>
  <c r="F260" i="47"/>
  <c r="H260" i="47"/>
  <c r="J260" i="47"/>
  <c r="AA260" i="47" s="1"/>
  <c r="B261" i="47"/>
  <c r="C261" i="47"/>
  <c r="E261" i="47"/>
  <c r="G261" i="47"/>
  <c r="I261" i="47"/>
  <c r="D261" i="47"/>
  <c r="F261" i="47"/>
  <c r="H261" i="47"/>
  <c r="J261" i="47"/>
  <c r="B262" i="47"/>
  <c r="C262" i="47"/>
  <c r="E262" i="47"/>
  <c r="G262" i="47"/>
  <c r="V262" i="47" s="1"/>
  <c r="AE262" i="47" s="1"/>
  <c r="I262" i="47"/>
  <c r="D262" i="47"/>
  <c r="F262" i="47"/>
  <c r="H262" i="47"/>
  <c r="W262" i="47" s="1"/>
  <c r="J262" i="47"/>
  <c r="B263" i="47"/>
  <c r="C263" i="47"/>
  <c r="E263" i="47"/>
  <c r="G263" i="47"/>
  <c r="I263" i="47"/>
  <c r="D263" i="47"/>
  <c r="F263" i="47"/>
  <c r="H263" i="47"/>
  <c r="J263" i="47"/>
  <c r="B266" i="47"/>
  <c r="C266" i="47"/>
  <c r="E266" i="47"/>
  <c r="G266" i="47"/>
  <c r="I266" i="47"/>
  <c r="D266" i="47"/>
  <c r="F266" i="47"/>
  <c r="H266" i="47"/>
  <c r="J266" i="47"/>
  <c r="B267" i="47"/>
  <c r="C267" i="47"/>
  <c r="E267" i="47"/>
  <c r="G267" i="47"/>
  <c r="I267" i="47"/>
  <c r="D267" i="47"/>
  <c r="F267" i="47"/>
  <c r="H267" i="47"/>
  <c r="J267" i="47"/>
  <c r="B268" i="47"/>
  <c r="C268" i="47"/>
  <c r="E268" i="47"/>
  <c r="G268" i="47"/>
  <c r="I268" i="47"/>
  <c r="D268" i="47"/>
  <c r="F268" i="47"/>
  <c r="H268" i="47"/>
  <c r="W268" i="47" s="1"/>
  <c r="J268" i="47"/>
  <c r="B269" i="47"/>
  <c r="C269" i="47"/>
  <c r="E269" i="47"/>
  <c r="G269" i="47"/>
  <c r="I269" i="47"/>
  <c r="D269" i="47"/>
  <c r="F269" i="47"/>
  <c r="S269" i="47" s="1"/>
  <c r="H269" i="47"/>
  <c r="J269" i="47"/>
  <c r="B270" i="47"/>
  <c r="C270" i="47"/>
  <c r="N270" i="47" s="1"/>
  <c r="AC270" i="47" s="1"/>
  <c r="E270" i="47"/>
  <c r="G270" i="47"/>
  <c r="I270" i="47"/>
  <c r="D270" i="47"/>
  <c r="O270" i="47" s="1"/>
  <c r="F270" i="47"/>
  <c r="H270" i="47"/>
  <c r="J270" i="47"/>
  <c r="B271" i="47"/>
  <c r="C271" i="47"/>
  <c r="E271" i="47"/>
  <c r="G271" i="47"/>
  <c r="I271" i="47"/>
  <c r="Z271" i="47" s="1"/>
  <c r="AF271" i="47" s="1"/>
  <c r="D271" i="47"/>
  <c r="F271" i="47"/>
  <c r="H271" i="47"/>
  <c r="J271" i="47"/>
  <c r="AA271" i="47" s="1"/>
  <c r="B272" i="47"/>
  <c r="C272" i="47"/>
  <c r="E272" i="47"/>
  <c r="G272" i="47"/>
  <c r="I272" i="47"/>
  <c r="D272" i="47"/>
  <c r="F272" i="47"/>
  <c r="H272" i="47"/>
  <c r="W272" i="47" s="1"/>
  <c r="J272" i="47"/>
  <c r="B273" i="47"/>
  <c r="C273" i="47"/>
  <c r="E273" i="47"/>
  <c r="G273" i="47"/>
  <c r="I273" i="47"/>
  <c r="D273" i="47"/>
  <c r="F273" i="47"/>
  <c r="S273" i="47" s="1"/>
  <c r="H273" i="47"/>
  <c r="J273" i="47"/>
  <c r="B274" i="47"/>
  <c r="C274" i="47"/>
  <c r="N274" i="47" s="1"/>
  <c r="AC274" i="47" s="1"/>
  <c r="E274" i="47"/>
  <c r="G274" i="47"/>
  <c r="I274" i="47"/>
  <c r="D274" i="47"/>
  <c r="O274" i="47" s="1"/>
  <c r="F274" i="47"/>
  <c r="H274" i="47"/>
  <c r="J274" i="47"/>
  <c r="B275" i="47"/>
  <c r="C275" i="47"/>
  <c r="E275" i="47"/>
  <c r="G275" i="47"/>
  <c r="I275" i="47"/>
  <c r="D275" i="47"/>
  <c r="F275" i="47"/>
  <c r="H275" i="47"/>
  <c r="J275" i="47"/>
  <c r="AA275" i="47" s="1"/>
  <c r="B276" i="47"/>
  <c r="C276" i="47"/>
  <c r="E276" i="47"/>
  <c r="R276" i="47" s="1"/>
  <c r="AD276" i="47" s="1"/>
  <c r="G276" i="47"/>
  <c r="I276" i="47"/>
  <c r="D276" i="47"/>
  <c r="F276" i="47"/>
  <c r="H276" i="47"/>
  <c r="J276" i="47"/>
  <c r="B277" i="47"/>
  <c r="C277" i="47"/>
  <c r="E277" i="47"/>
  <c r="R277" i="47" s="1"/>
  <c r="G277" i="47"/>
  <c r="I277" i="47"/>
  <c r="D277" i="47"/>
  <c r="F277" i="47"/>
  <c r="S277" i="47" s="1"/>
  <c r="H277" i="47"/>
  <c r="W277" i="47" s="1"/>
  <c r="J277" i="47"/>
  <c r="B278" i="47"/>
  <c r="C278" i="47"/>
  <c r="E278" i="47"/>
  <c r="G278" i="47"/>
  <c r="I278" i="47"/>
  <c r="D278" i="47"/>
  <c r="O278" i="47" s="1"/>
  <c r="F278" i="47"/>
  <c r="H278" i="47"/>
  <c r="J278" i="47"/>
  <c r="B279" i="47"/>
  <c r="C279" i="47"/>
  <c r="E279" i="47"/>
  <c r="G279" i="47"/>
  <c r="I279" i="47"/>
  <c r="Z279" i="47" s="1"/>
  <c r="AF279" i="47" s="1"/>
  <c r="D279" i="47"/>
  <c r="F279" i="47"/>
  <c r="H279" i="47"/>
  <c r="J279" i="47"/>
  <c r="AA279" i="47" s="1"/>
  <c r="B280" i="47"/>
  <c r="C280" i="47"/>
  <c r="N280" i="47" s="1"/>
  <c r="E280" i="47"/>
  <c r="G280" i="47"/>
  <c r="K280" i="47" s="1"/>
  <c r="I280" i="47"/>
  <c r="D280" i="47"/>
  <c r="F280" i="47"/>
  <c r="H280" i="47"/>
  <c r="W280" i="47" s="1"/>
  <c r="J280" i="47"/>
  <c r="B281" i="47"/>
  <c r="C281" i="47"/>
  <c r="E281" i="47"/>
  <c r="G281" i="47"/>
  <c r="I281" i="47"/>
  <c r="D281" i="47"/>
  <c r="O281" i="47" s="1"/>
  <c r="F281" i="47"/>
  <c r="H281" i="47"/>
  <c r="J281" i="47"/>
  <c r="B282" i="47"/>
  <c r="C282" i="47"/>
  <c r="E282" i="47"/>
  <c r="G282" i="47"/>
  <c r="I282" i="47"/>
  <c r="D282" i="47"/>
  <c r="O282" i="47" s="1"/>
  <c r="F282" i="47"/>
  <c r="H282" i="47"/>
  <c r="J282" i="47"/>
  <c r="AA282" i="47" s="1"/>
  <c r="B283" i="47"/>
  <c r="C283" i="47"/>
  <c r="E283" i="47"/>
  <c r="G283" i="47"/>
  <c r="I283" i="47"/>
  <c r="K283" i="47" s="1"/>
  <c r="D283" i="47"/>
  <c r="F283" i="47"/>
  <c r="H283" i="47"/>
  <c r="J283" i="47"/>
  <c r="AA283" i="47" s="1"/>
  <c r="B284" i="47"/>
  <c r="C284" i="47"/>
  <c r="E284" i="47"/>
  <c r="G284" i="47"/>
  <c r="I284" i="47"/>
  <c r="D284" i="47"/>
  <c r="F284" i="47"/>
  <c r="H284" i="47"/>
  <c r="W284" i="47" s="1"/>
  <c r="J284" i="47"/>
  <c r="B285" i="47"/>
  <c r="C285" i="47"/>
  <c r="E285" i="47"/>
  <c r="R285" i="47" s="1"/>
  <c r="AD285" i="47" s="1"/>
  <c r="G285" i="47"/>
  <c r="I285" i="47"/>
  <c r="D285" i="47"/>
  <c r="F285" i="47"/>
  <c r="S285" i="47" s="1"/>
  <c r="H285" i="47"/>
  <c r="J285" i="47"/>
  <c r="B286" i="47"/>
  <c r="C286" i="47"/>
  <c r="N286" i="47" s="1"/>
  <c r="AC286" i="47" s="1"/>
  <c r="E286" i="47"/>
  <c r="G286" i="47"/>
  <c r="I286" i="47"/>
  <c r="D286" i="47"/>
  <c r="O286" i="47" s="1"/>
  <c r="F286" i="47"/>
  <c r="H286" i="47"/>
  <c r="W286" i="47" s="1"/>
  <c r="J286" i="47"/>
  <c r="AA286" i="47" s="1"/>
  <c r="B287" i="47"/>
  <c r="C287" i="47"/>
  <c r="E287" i="47"/>
  <c r="G287" i="47"/>
  <c r="I287" i="47"/>
  <c r="D287" i="47"/>
  <c r="F287" i="47"/>
  <c r="S287" i="47" s="1"/>
  <c r="H287" i="47"/>
  <c r="J287" i="47"/>
  <c r="AA287" i="47" s="1"/>
  <c r="B288" i="47"/>
  <c r="C288" i="47"/>
  <c r="E288" i="47"/>
  <c r="G288" i="47"/>
  <c r="V288" i="47" s="1"/>
  <c r="AE288" i="47" s="1"/>
  <c r="I288" i="47"/>
  <c r="Z288" i="47" s="1"/>
  <c r="D288" i="47"/>
  <c r="F288" i="47"/>
  <c r="H288" i="47"/>
  <c r="W288" i="47" s="1"/>
  <c r="J288" i="47"/>
  <c r="B289" i="47"/>
  <c r="C289" i="47"/>
  <c r="E289" i="47"/>
  <c r="G289" i="47"/>
  <c r="I289" i="47"/>
  <c r="D289" i="47"/>
  <c r="O289" i="47" s="1"/>
  <c r="F289" i="47"/>
  <c r="S289" i="47" s="1"/>
  <c r="H289" i="47"/>
  <c r="J289" i="47"/>
  <c r="B290" i="47"/>
  <c r="C290" i="47"/>
  <c r="E290" i="47"/>
  <c r="G290" i="47"/>
  <c r="I290" i="47"/>
  <c r="D290" i="47"/>
  <c r="F290" i="47"/>
  <c r="H290" i="47"/>
  <c r="J290" i="47"/>
  <c r="AA290" i="47" s="1"/>
  <c r="B291" i="47"/>
  <c r="C291" i="47"/>
  <c r="E291" i="47"/>
  <c r="G291" i="47"/>
  <c r="I291" i="47"/>
  <c r="Z291" i="47" s="1"/>
  <c r="AF291" i="47" s="1"/>
  <c r="D291" i="47"/>
  <c r="F291" i="47"/>
  <c r="S291" i="47" s="1"/>
  <c r="H291" i="47"/>
  <c r="J291" i="47"/>
  <c r="B292" i="47"/>
  <c r="C292" i="47"/>
  <c r="E292" i="47"/>
  <c r="G292" i="47"/>
  <c r="I292" i="47"/>
  <c r="D292" i="47"/>
  <c r="F292" i="47"/>
  <c r="H292" i="47"/>
  <c r="W292" i="47" s="1"/>
  <c r="J292" i="47"/>
  <c r="B295" i="47"/>
  <c r="C295" i="47"/>
  <c r="E295" i="47"/>
  <c r="G295" i="47"/>
  <c r="V295" i="47" s="1"/>
  <c r="I295" i="47"/>
  <c r="D295" i="47"/>
  <c r="F295" i="47"/>
  <c r="H295" i="47"/>
  <c r="J295" i="47"/>
  <c r="B296" i="47"/>
  <c r="C296" i="47"/>
  <c r="E296" i="47"/>
  <c r="G296" i="47"/>
  <c r="I296" i="47"/>
  <c r="D296" i="47"/>
  <c r="F296" i="47"/>
  <c r="H296" i="47"/>
  <c r="J296" i="47"/>
  <c r="AA296" i="47" s="1"/>
  <c r="B297" i="47"/>
  <c r="C297" i="47"/>
  <c r="E297" i="47"/>
  <c r="G297" i="47"/>
  <c r="I297" i="47"/>
  <c r="D297" i="47"/>
  <c r="O297" i="47" s="1"/>
  <c r="F297" i="47"/>
  <c r="H297" i="47"/>
  <c r="W297" i="47" s="1"/>
  <c r="J297" i="47"/>
  <c r="AA297" i="47" s="1"/>
  <c r="B298" i="47"/>
  <c r="C298" i="47"/>
  <c r="E298" i="47"/>
  <c r="G298" i="47"/>
  <c r="I298" i="47"/>
  <c r="D298" i="47"/>
  <c r="F298" i="47"/>
  <c r="H298" i="47"/>
  <c r="W298" i="47" s="1"/>
  <c r="J298" i="47"/>
  <c r="B299" i="47"/>
  <c r="C299" i="47"/>
  <c r="E299" i="47"/>
  <c r="AG299" i="47" s="1"/>
  <c r="G299" i="47"/>
  <c r="I299" i="47"/>
  <c r="D299" i="47"/>
  <c r="F299" i="47"/>
  <c r="S299" i="47" s="1"/>
  <c r="H299" i="47"/>
  <c r="J299" i="47"/>
  <c r="B300" i="47"/>
  <c r="C300" i="47"/>
  <c r="E300" i="47"/>
  <c r="R300" i="47" s="1"/>
  <c r="G300" i="47"/>
  <c r="I300" i="47"/>
  <c r="D300" i="47"/>
  <c r="O300" i="47" s="1"/>
  <c r="F300" i="47"/>
  <c r="S300" i="47" s="1"/>
  <c r="H300" i="47"/>
  <c r="W300" i="47" s="1"/>
  <c r="J300" i="47"/>
  <c r="B301" i="47"/>
  <c r="C301" i="47"/>
  <c r="E301" i="47"/>
  <c r="G301" i="47"/>
  <c r="I301" i="47"/>
  <c r="Z301" i="47" s="1"/>
  <c r="AF301" i="47" s="1"/>
  <c r="D301" i="47"/>
  <c r="F301" i="47"/>
  <c r="H301" i="47"/>
  <c r="J301" i="47"/>
  <c r="B302" i="47"/>
  <c r="C302" i="47"/>
  <c r="E302" i="47"/>
  <c r="G302" i="47"/>
  <c r="AJ302" i="47" s="1"/>
  <c r="I302" i="47"/>
  <c r="Z302" i="47" s="1"/>
  <c r="D302" i="47"/>
  <c r="F302" i="47"/>
  <c r="H302" i="47"/>
  <c r="W302" i="47" s="1"/>
  <c r="J302" i="47"/>
  <c r="B303" i="47"/>
  <c r="C303" i="47"/>
  <c r="E303" i="47"/>
  <c r="G303" i="47"/>
  <c r="I303" i="47"/>
  <c r="D303" i="47"/>
  <c r="F303" i="47"/>
  <c r="H303" i="47"/>
  <c r="J303" i="47"/>
  <c r="B304" i="47"/>
  <c r="C304" i="47"/>
  <c r="E304" i="47"/>
  <c r="G304" i="47"/>
  <c r="V304" i="47" s="1"/>
  <c r="I304" i="47"/>
  <c r="D304" i="47"/>
  <c r="F304" i="47"/>
  <c r="H304" i="47"/>
  <c r="J304" i="47"/>
  <c r="B305" i="47"/>
  <c r="C305" i="47"/>
  <c r="E305" i="47"/>
  <c r="G305" i="47"/>
  <c r="I305" i="47"/>
  <c r="D305" i="47"/>
  <c r="F305" i="47"/>
  <c r="S305" i="47" s="1"/>
  <c r="H305" i="47"/>
  <c r="W305" i="47" s="1"/>
  <c r="J305" i="47"/>
  <c r="AA305" i="47" s="1"/>
  <c r="B306" i="47"/>
  <c r="C306" i="47"/>
  <c r="E306" i="47"/>
  <c r="G306" i="47"/>
  <c r="I306" i="47"/>
  <c r="D306" i="47"/>
  <c r="O306" i="47" s="1"/>
  <c r="F306" i="47"/>
  <c r="S306" i="47" s="1"/>
  <c r="H306" i="47"/>
  <c r="W306" i="47" s="1"/>
  <c r="J306" i="47"/>
  <c r="B307" i="47"/>
  <c r="C307" i="47"/>
  <c r="E307" i="47"/>
  <c r="G307" i="47"/>
  <c r="I307" i="47"/>
  <c r="D307" i="47"/>
  <c r="F307" i="47"/>
  <c r="H307" i="47"/>
  <c r="J307" i="47"/>
  <c r="AA307" i="47" s="1"/>
  <c r="B308" i="47"/>
  <c r="C308" i="47"/>
  <c r="E308" i="47"/>
  <c r="G308" i="47"/>
  <c r="I308" i="47"/>
  <c r="Z308" i="47" s="1"/>
  <c r="D308" i="47"/>
  <c r="F308" i="47"/>
  <c r="H308" i="47"/>
  <c r="J308" i="47"/>
  <c r="B309" i="47"/>
  <c r="C309" i="47"/>
  <c r="E309" i="47"/>
  <c r="G309" i="47"/>
  <c r="V309" i="47" s="1"/>
  <c r="I309" i="47"/>
  <c r="Z309" i="47" s="1"/>
  <c r="AF309" i="47" s="1"/>
  <c r="D309" i="47"/>
  <c r="F309" i="47"/>
  <c r="H309" i="47"/>
  <c r="W309" i="47" s="1"/>
  <c r="J309" i="47"/>
  <c r="AA309" i="47" s="1"/>
  <c r="B310" i="47"/>
  <c r="C310" i="47"/>
  <c r="E310" i="47"/>
  <c r="G310" i="47"/>
  <c r="I310" i="47"/>
  <c r="D310" i="47"/>
  <c r="F310" i="47"/>
  <c r="H310" i="47"/>
  <c r="J310" i="47"/>
  <c r="B311" i="47"/>
  <c r="C311" i="47"/>
  <c r="E311" i="47"/>
  <c r="G311" i="47"/>
  <c r="I311" i="47"/>
  <c r="D311" i="47"/>
  <c r="F311" i="47"/>
  <c r="H311" i="47"/>
  <c r="J311" i="47"/>
  <c r="B312" i="47"/>
  <c r="C312" i="47"/>
  <c r="E312" i="47"/>
  <c r="G312" i="47"/>
  <c r="I312" i="47"/>
  <c r="D312" i="47"/>
  <c r="O312" i="47" s="1"/>
  <c r="F312" i="47"/>
  <c r="H312" i="47"/>
  <c r="J312" i="47"/>
  <c r="B313" i="47"/>
  <c r="C313" i="47"/>
  <c r="E313" i="47"/>
  <c r="G313" i="47"/>
  <c r="I313" i="47"/>
  <c r="D313" i="47"/>
  <c r="F313" i="47"/>
  <c r="H313" i="47"/>
  <c r="J313" i="47"/>
  <c r="AA313" i="47" s="1"/>
  <c r="B314" i="47"/>
  <c r="C314" i="47"/>
  <c r="E314" i="47"/>
  <c r="G314" i="47"/>
  <c r="I314" i="47"/>
  <c r="D314" i="47"/>
  <c r="F314" i="47"/>
  <c r="H314" i="47"/>
  <c r="W314" i="47" s="1"/>
  <c r="J314" i="47"/>
  <c r="B315" i="47"/>
  <c r="C315" i="47"/>
  <c r="E315" i="47"/>
  <c r="G315" i="47"/>
  <c r="I315" i="47"/>
  <c r="D315" i="47"/>
  <c r="F315" i="47"/>
  <c r="S315" i="47" s="1"/>
  <c r="H315" i="47"/>
  <c r="J315" i="47"/>
  <c r="B316" i="47"/>
  <c r="C316" i="47"/>
  <c r="AK316" i="47" s="1"/>
  <c r="E316" i="47"/>
  <c r="G316" i="47"/>
  <c r="I316" i="47"/>
  <c r="D316" i="47"/>
  <c r="F316" i="47"/>
  <c r="H316" i="47"/>
  <c r="J316" i="47"/>
  <c r="B317" i="47"/>
  <c r="C317" i="47"/>
  <c r="E317" i="47"/>
  <c r="G317" i="47"/>
  <c r="I317" i="47"/>
  <c r="D317" i="47"/>
  <c r="F317" i="47"/>
  <c r="S317" i="47" s="1"/>
  <c r="H317" i="47"/>
  <c r="J317" i="47"/>
  <c r="AA317" i="47" s="1"/>
  <c r="B318" i="47"/>
  <c r="C318" i="47"/>
  <c r="E318" i="47"/>
  <c r="G318" i="47"/>
  <c r="I318" i="47"/>
  <c r="D318" i="47"/>
  <c r="F318" i="47"/>
  <c r="S318" i="47" s="1"/>
  <c r="H318" i="47"/>
  <c r="J318" i="47"/>
  <c r="B319" i="47"/>
  <c r="C319" i="47"/>
  <c r="E319" i="47"/>
  <c r="G319" i="47"/>
  <c r="I319" i="47"/>
  <c r="D319" i="47"/>
  <c r="F319" i="47"/>
  <c r="S319" i="47" s="1"/>
  <c r="H319" i="47"/>
  <c r="J319" i="47"/>
  <c r="B320" i="47"/>
  <c r="C320" i="47"/>
  <c r="N320" i="47" s="1"/>
  <c r="AC320" i="47" s="1"/>
  <c r="E320" i="47"/>
  <c r="G320" i="47"/>
  <c r="I320" i="47"/>
  <c r="D320" i="47"/>
  <c r="O320" i="47" s="1"/>
  <c r="F320" i="47"/>
  <c r="H320" i="47"/>
  <c r="J320" i="47"/>
  <c r="L323" i="47"/>
  <c r="P323" i="47"/>
  <c r="T323" i="47"/>
  <c r="X323" i="47"/>
  <c r="K331" i="47"/>
  <c r="K332" i="47"/>
  <c r="K333" i="47"/>
  <c r="K334" i="47"/>
  <c r="C338" i="47"/>
  <c r="E338" i="47"/>
  <c r="E402" i="47" s="1"/>
  <c r="G338" i="47"/>
  <c r="G354" i="47" s="1"/>
  <c r="I338" i="47"/>
  <c r="I406" i="47" s="1"/>
  <c r="B339" i="47"/>
  <c r="B351" i="47" s="1"/>
  <c r="B355" i="47" s="1"/>
  <c r="C339" i="47"/>
  <c r="E339" i="47"/>
  <c r="G339" i="47"/>
  <c r="I339" i="47"/>
  <c r="O339" i="47"/>
  <c r="C343" i="47"/>
  <c r="E343" i="47"/>
  <c r="G343" i="47"/>
  <c r="I343" i="47"/>
  <c r="O343" i="47"/>
  <c r="X343" i="47"/>
  <c r="Y343" i="47"/>
  <c r="X344" i="47"/>
  <c r="Y344" i="47"/>
  <c r="C347" i="47"/>
  <c r="E347" i="47"/>
  <c r="G347" i="47"/>
  <c r="I347" i="47"/>
  <c r="O347" i="47"/>
  <c r="C351" i="47"/>
  <c r="E351" i="47"/>
  <c r="G351" i="47"/>
  <c r="I351" i="47"/>
  <c r="O351" i="47"/>
  <c r="C355" i="47"/>
  <c r="E355" i="47"/>
  <c r="G355" i="47"/>
  <c r="I355" i="47"/>
  <c r="E425" i="47" s="1"/>
  <c r="O355" i="47"/>
  <c r="C359" i="47"/>
  <c r="E359" i="47"/>
  <c r="G359" i="47"/>
  <c r="I359" i="47"/>
  <c r="O359" i="47"/>
  <c r="C363" i="47"/>
  <c r="E363" i="47"/>
  <c r="G363" i="47"/>
  <c r="I363" i="47"/>
  <c r="O363" i="47"/>
  <c r="C367" i="47"/>
  <c r="E367" i="47"/>
  <c r="G367" i="47"/>
  <c r="I367" i="47"/>
  <c r="O367" i="47"/>
  <c r="C371" i="47"/>
  <c r="E371" i="47"/>
  <c r="G371" i="47"/>
  <c r="I371" i="47"/>
  <c r="O371" i="47"/>
  <c r="C375" i="47"/>
  <c r="E375" i="47"/>
  <c r="G375" i="47"/>
  <c r="I375" i="47"/>
  <c r="C379" i="47"/>
  <c r="E379" i="47"/>
  <c r="G379" i="47"/>
  <c r="I379" i="47"/>
  <c r="C383" i="47"/>
  <c r="E383" i="47"/>
  <c r="G383" i="47"/>
  <c r="I383" i="47"/>
  <c r="O383" i="47"/>
  <c r="C387" i="47"/>
  <c r="E387" i="47"/>
  <c r="K387" i="47" s="1"/>
  <c r="G387" i="47"/>
  <c r="I387" i="47"/>
  <c r="C391" i="47"/>
  <c r="E391" i="47"/>
  <c r="G391" i="47"/>
  <c r="I391" i="47"/>
  <c r="C395" i="47"/>
  <c r="E395" i="47"/>
  <c r="G395" i="47"/>
  <c r="I395" i="47"/>
  <c r="O395" i="47"/>
  <c r="C399" i="47"/>
  <c r="E399" i="47"/>
  <c r="G399" i="47"/>
  <c r="I399" i="47"/>
  <c r="O399" i="47"/>
  <c r="C403" i="47"/>
  <c r="E403" i="47"/>
  <c r="G403" i="47"/>
  <c r="I403" i="47"/>
  <c r="C407" i="47"/>
  <c r="E407" i="47"/>
  <c r="G407" i="47"/>
  <c r="I407" i="47"/>
  <c r="K407" i="47" s="1"/>
  <c r="O407" i="47"/>
  <c r="C411" i="47"/>
  <c r="E411" i="47"/>
  <c r="G411" i="47"/>
  <c r="E439" i="47" s="1"/>
  <c r="I411" i="47"/>
  <c r="O411" i="47"/>
  <c r="C415" i="47"/>
  <c r="E415" i="47"/>
  <c r="G415" i="47"/>
  <c r="I415" i="47"/>
  <c r="A1" i="8"/>
  <c r="A1" i="4" s="1"/>
  <c r="A1" i="9" s="1"/>
  <c r="Z205" i="47"/>
  <c r="AF205" i="47" s="1"/>
  <c r="R205" i="47"/>
  <c r="V167" i="47"/>
  <c r="AE167" i="47" s="1"/>
  <c r="Z164" i="47"/>
  <c r="AF164" i="47" s="1"/>
  <c r="Z159" i="47"/>
  <c r="AF159" i="47" s="1"/>
  <c r="R156" i="47"/>
  <c r="AD156" i="47" s="1"/>
  <c r="Z149" i="47"/>
  <c r="AF149" i="47" s="1"/>
  <c r="R149" i="47"/>
  <c r="AD149" i="47" s="1"/>
  <c r="V146" i="47"/>
  <c r="AE146" i="47" s="1"/>
  <c r="Z119" i="47"/>
  <c r="V114" i="47"/>
  <c r="AE114" i="47" s="1"/>
  <c r="V198" i="47"/>
  <c r="Z181" i="47"/>
  <c r="AF181" i="47" s="1"/>
  <c r="Z171" i="47"/>
  <c r="AF171" i="47" s="1"/>
  <c r="R166" i="47"/>
  <c r="AD166" i="47" s="1"/>
  <c r="Z145" i="47"/>
  <c r="AF145" i="47" s="1"/>
  <c r="R135" i="47"/>
  <c r="AD135" i="47" s="1"/>
  <c r="N130" i="47"/>
  <c r="AC130" i="47" s="1"/>
  <c r="Z123" i="47"/>
  <c r="AF123" i="47" s="1"/>
  <c r="V123" i="47"/>
  <c r="AE123" i="47" s="1"/>
  <c r="Z115" i="47"/>
  <c r="AF115" i="47" s="1"/>
  <c r="R115" i="47"/>
  <c r="AD115" i="47" s="1"/>
  <c r="V113" i="47"/>
  <c r="AE113" i="47" s="1"/>
  <c r="N246" i="47"/>
  <c r="V219" i="47"/>
  <c r="AE219" i="47" s="1"/>
  <c r="R218" i="47"/>
  <c r="AD218" i="47" s="1"/>
  <c r="R212" i="47"/>
  <c r="R59" i="47"/>
  <c r="AD59" i="47" s="1"/>
  <c r="V55" i="47"/>
  <c r="V51" i="47"/>
  <c r="AE51" i="47" s="1"/>
  <c r="V47" i="47"/>
  <c r="AE47" i="47" s="1"/>
  <c r="V41" i="47"/>
  <c r="V37" i="47"/>
  <c r="R34" i="47"/>
  <c r="AD34" i="47" s="1"/>
  <c r="R28" i="47"/>
  <c r="R268" i="47"/>
  <c r="AD268" i="47" s="1"/>
  <c r="N251" i="47"/>
  <c r="AC251" i="47" s="1"/>
  <c r="Z234" i="47"/>
  <c r="Z206" i="47"/>
  <c r="Z125" i="47"/>
  <c r="AF125" i="47" s="1"/>
  <c r="Z105" i="47"/>
  <c r="Z83" i="47"/>
  <c r="K50" i="47"/>
  <c r="Z48" i="47"/>
  <c r="AF48" i="47" s="1"/>
  <c r="N45" i="47"/>
  <c r="AC45" i="47" s="1"/>
  <c r="Z42" i="47"/>
  <c r="AF42" i="47" s="1"/>
  <c r="V27" i="47"/>
  <c r="AE27" i="47" s="1"/>
  <c r="S27" i="47"/>
  <c r="S26" i="47"/>
  <c r="Z27" i="47"/>
  <c r="AF27" i="47" s="1"/>
  <c r="AA26" i="47"/>
  <c r="R26" i="47"/>
  <c r="AD26" i="47" s="1"/>
  <c r="N23" i="47"/>
  <c r="AC23" i="47" s="1"/>
  <c r="AA50" i="47"/>
  <c r="V50" i="47"/>
  <c r="AE50" i="47" s="1"/>
  <c r="N50" i="47"/>
  <c r="AC50" i="47" s="1"/>
  <c r="W49" i="47"/>
  <c r="K45" i="47"/>
  <c r="K43" i="47"/>
  <c r="S31" i="47"/>
  <c r="W245" i="47"/>
  <c r="S211" i="47"/>
  <c r="N210" i="47"/>
  <c r="AC210" i="47" s="1"/>
  <c r="N206" i="47"/>
  <c r="R203" i="47"/>
  <c r="AD203" i="47" s="1"/>
  <c r="R202" i="47"/>
  <c r="AD202" i="47" s="1"/>
  <c r="V140" i="47"/>
  <c r="AE140" i="47" s="1"/>
  <c r="V133" i="47"/>
  <c r="AE133" i="47" s="1"/>
  <c r="R120" i="47"/>
  <c r="S49" i="47"/>
  <c r="S42" i="47"/>
  <c r="N41" i="47"/>
  <c r="AC41" i="47" s="1"/>
  <c r="R116" i="47"/>
  <c r="V98" i="47"/>
  <c r="AE98" i="47" s="1"/>
  <c r="N63" i="47"/>
  <c r="AC63" i="47" s="1"/>
  <c r="V61" i="47"/>
  <c r="AE61" i="47" s="1"/>
  <c r="W57" i="47"/>
  <c r="O57" i="47"/>
  <c r="K51" i="47"/>
  <c r="N48" i="47"/>
  <c r="AC48" i="47" s="1"/>
  <c r="Z46" i="47"/>
  <c r="AF46" i="47" s="1"/>
  <c r="W41" i="47"/>
  <c r="N36" i="47"/>
  <c r="AC36" i="47" s="1"/>
  <c r="I410" i="47"/>
  <c r="I378" i="47"/>
  <c r="Z300" i="47"/>
  <c r="AF300" i="47" s="1"/>
  <c r="V223" i="47"/>
  <c r="N199" i="47"/>
  <c r="K188" i="47"/>
  <c r="R195" i="47"/>
  <c r="V169" i="47"/>
  <c r="AE169" i="47" s="1"/>
  <c r="Z163" i="47"/>
  <c r="AF163" i="47" s="1"/>
  <c r="N158" i="47"/>
  <c r="V136" i="47"/>
  <c r="R129" i="47"/>
  <c r="AD129" i="47" s="1"/>
  <c r="S79" i="47"/>
  <c r="V74" i="47"/>
  <c r="AE74" i="47" s="1"/>
  <c r="O71" i="47"/>
  <c r="Z63" i="47"/>
  <c r="AF63" i="47" s="1"/>
  <c r="V60" i="47"/>
  <c r="AE60" i="47" s="1"/>
  <c r="R60" i="47"/>
  <c r="AD60" i="47" s="1"/>
  <c r="S57" i="47"/>
  <c r="AA51" i="47"/>
  <c r="S51" i="47"/>
  <c r="V48" i="47"/>
  <c r="S47" i="47"/>
  <c r="V26" i="47"/>
  <c r="AE26" i="47" s="1"/>
  <c r="R18" i="47"/>
  <c r="AD18" i="47" s="1"/>
  <c r="R244" i="47"/>
  <c r="AD244" i="47" s="1"/>
  <c r="R296" i="47"/>
  <c r="AD296" i="47" s="1"/>
  <c r="N315" i="47"/>
  <c r="AC315" i="47" s="1"/>
  <c r="V271" i="47"/>
  <c r="AE271" i="47" s="1"/>
  <c r="Z241" i="47"/>
  <c r="V217" i="47"/>
  <c r="V210" i="47"/>
  <c r="V186" i="47"/>
  <c r="AE186" i="47" s="1"/>
  <c r="V180" i="47"/>
  <c r="AE180" i="47" s="1"/>
  <c r="Z178" i="47"/>
  <c r="AF178" i="47" s="1"/>
  <c r="V178" i="47"/>
  <c r="AE178" i="47" s="1"/>
  <c r="N98" i="47"/>
  <c r="AC98" i="47" s="1"/>
  <c r="N60" i="47"/>
  <c r="AC60" i="47" s="1"/>
  <c r="S59" i="47"/>
  <c r="V53" i="47"/>
  <c r="AE53" i="47" s="1"/>
  <c r="S44" i="47"/>
  <c r="O31" i="47"/>
  <c r="N15" i="47"/>
  <c r="AC15" i="47" s="1"/>
  <c r="W267" i="47"/>
  <c r="R222" i="47"/>
  <c r="R207" i="47"/>
  <c r="N51" i="47"/>
  <c r="AC51" i="47" s="1"/>
  <c r="AA47" i="47"/>
  <c r="N103" i="47"/>
  <c r="V82" i="47"/>
  <c r="O72" i="47"/>
  <c r="R69" i="47"/>
  <c r="AA245" i="47"/>
  <c r="W144" i="47"/>
  <c r="N107" i="47"/>
  <c r="Z93" i="47"/>
  <c r="W84" i="47"/>
  <c r="S64" i="47"/>
  <c r="N56" i="47"/>
  <c r="AC56" i="47" s="1"/>
  <c r="Z53" i="47"/>
  <c r="N52" i="47"/>
  <c r="AC52" i="47" s="1"/>
  <c r="Z43" i="47"/>
  <c r="AF43" i="47" s="1"/>
  <c r="K55" i="47"/>
  <c r="V299" i="47"/>
  <c r="AE299" i="47" s="1"/>
  <c r="W296" i="47"/>
  <c r="V301" i="47"/>
  <c r="AE301" i="47" s="1"/>
  <c r="I342" i="47"/>
  <c r="I358" i="47" s="1"/>
  <c r="I414" i="47"/>
  <c r="E354" i="47"/>
  <c r="E386" i="47"/>
  <c r="E398" i="47"/>
  <c r="E414" i="47"/>
  <c r="S309" i="47"/>
  <c r="W212" i="47"/>
  <c r="V165" i="47"/>
  <c r="AE165" i="47" s="1"/>
  <c r="R151" i="47"/>
  <c r="AD151" i="47" s="1"/>
  <c r="N150" i="47"/>
  <c r="R133" i="47"/>
  <c r="O113" i="47"/>
  <c r="R77" i="47"/>
  <c r="AD77" i="47" s="1"/>
  <c r="V52" i="47"/>
  <c r="AE52" i="47" s="1"/>
  <c r="N46" i="47"/>
  <c r="AC46" i="47"/>
  <c r="O12" i="47"/>
  <c r="R266" i="47"/>
  <c r="AD266" i="47" s="1"/>
  <c r="Z65" i="47"/>
  <c r="AF65" i="47" s="1"/>
  <c r="AA44" i="47"/>
  <c r="O311" i="47"/>
  <c r="N258" i="47"/>
  <c r="AC258" i="47" s="1"/>
  <c r="W211" i="47"/>
  <c r="V174" i="47"/>
  <c r="R53" i="47"/>
  <c r="AD53" i="47" s="1"/>
  <c r="V266" i="47"/>
  <c r="AE266" i="47" s="1"/>
  <c r="N205" i="47"/>
  <c r="AC205" i="47" s="1"/>
  <c r="AE41" i="47"/>
  <c r="R214" i="47"/>
  <c r="AD214" i="47" s="1"/>
  <c r="Z168" i="47"/>
  <c r="AF168" i="47" s="1"/>
  <c r="Z152" i="47"/>
  <c r="AF152" i="47" s="1"/>
  <c r="O145" i="47"/>
  <c r="N80" i="47"/>
  <c r="AC80" i="47" s="1"/>
  <c r="R43" i="47"/>
  <c r="AD43" i="47" s="1"/>
  <c r="Z295" i="47"/>
  <c r="AF295" i="47" s="1"/>
  <c r="Z117" i="47"/>
  <c r="Z90" i="47"/>
  <c r="Z97" i="47"/>
  <c r="AF97" i="47" s="1"/>
  <c r="Z140" i="47"/>
  <c r="V63" i="47"/>
  <c r="AE63" i="47" s="1"/>
  <c r="W54" i="47"/>
  <c r="W51" i="47"/>
  <c r="W47" i="47"/>
  <c r="V45" i="47"/>
  <c r="AE45" i="47" s="1"/>
  <c r="Z187" i="47"/>
  <c r="AF187" i="47" s="1"/>
  <c r="Z45" i="47"/>
  <c r="AF45" i="47" s="1"/>
  <c r="S12" i="47"/>
  <c r="O51" i="47"/>
  <c r="Z276" i="47"/>
  <c r="AF276" i="47" s="1"/>
  <c r="R286" i="47"/>
  <c r="Z263" i="47"/>
  <c r="AF263" i="47" s="1"/>
  <c r="R228" i="47"/>
  <c r="AD228" i="47" s="1"/>
  <c r="R162" i="47"/>
  <c r="AD162" i="47" s="1"/>
  <c r="W72" i="47"/>
  <c r="W69" i="47"/>
  <c r="R280" i="47"/>
  <c r="AD280" i="47" s="1"/>
  <c r="O299" i="47"/>
  <c r="N276" i="47"/>
  <c r="AC276" i="47" s="1"/>
  <c r="N277" i="47"/>
  <c r="AC277" i="47" s="1"/>
  <c r="W151" i="47"/>
  <c r="Z143" i="47"/>
  <c r="AF143" i="47" s="1"/>
  <c r="Z157" i="47"/>
  <c r="AF157" i="47" s="1"/>
  <c r="N156" i="47"/>
  <c r="AC156" i="47" s="1"/>
  <c r="V154" i="47"/>
  <c r="AE154" i="47" s="1"/>
  <c r="V147" i="47"/>
  <c r="N144" i="47"/>
  <c r="AA312" i="47"/>
  <c r="AA64" i="47"/>
  <c r="S274" i="47"/>
  <c r="W243" i="47"/>
  <c r="W79" i="47"/>
  <c r="V33" i="47"/>
  <c r="E406" i="47"/>
  <c r="G402" i="47"/>
  <c r="G370" i="47"/>
  <c r="Z266" i="47"/>
  <c r="AF266" i="47" s="1"/>
  <c r="Z274" i="47"/>
  <c r="AF274" i="47" s="1"/>
  <c r="N189" i="47"/>
  <c r="R165" i="47"/>
  <c r="AD165" i="47" s="1"/>
  <c r="V296" i="47"/>
  <c r="AE296" i="47" s="1"/>
  <c r="N236" i="47"/>
  <c r="N310" i="47"/>
  <c r="AC310" i="47" s="1"/>
  <c r="N309" i="47"/>
  <c r="AC309" i="47" s="1"/>
  <c r="R297" i="47"/>
  <c r="AD297" i="47" s="1"/>
  <c r="N284" i="47"/>
  <c r="AC284" i="47" s="1"/>
  <c r="N249" i="47"/>
  <c r="AC249" i="47" s="1"/>
  <c r="V233" i="47"/>
  <c r="AE233" i="47" s="1"/>
  <c r="N216" i="47"/>
  <c r="N202" i="47"/>
  <c r="N203" i="47"/>
  <c r="N200" i="47"/>
  <c r="AC200" i="47" s="1"/>
  <c r="V202" i="47"/>
  <c r="V200" i="47"/>
  <c r="AE200" i="47" s="1"/>
  <c r="K60" i="47"/>
  <c r="K53" i="47"/>
  <c r="I29" i="47"/>
  <c r="K63" i="47"/>
  <c r="R157" i="47"/>
  <c r="AD157" i="47" s="1"/>
  <c r="N301" i="47"/>
  <c r="AC301" i="47" s="1"/>
  <c r="R278" i="47"/>
  <c r="AD278" i="47" s="1"/>
  <c r="N268" i="47"/>
  <c r="N267" i="47"/>
  <c r="AC267" i="47" s="1"/>
  <c r="N243" i="47"/>
  <c r="AC243" i="47" s="1"/>
  <c r="V208" i="47"/>
  <c r="AE208" i="47" s="1"/>
  <c r="R204" i="47"/>
  <c r="N185" i="47"/>
  <c r="AC185" i="47" s="1"/>
  <c r="N179" i="47"/>
  <c r="N176" i="47"/>
  <c r="AC176" i="47" s="1"/>
  <c r="N170" i="47"/>
  <c r="V134" i="47"/>
  <c r="AE134" i="47" s="1"/>
  <c r="N124" i="47"/>
  <c r="AC124" i="47" s="1"/>
  <c r="Z121" i="47"/>
  <c r="N113" i="47"/>
  <c r="AC113" i="47" s="1"/>
  <c r="N78" i="47"/>
  <c r="AC78" i="47" s="1"/>
  <c r="R68" i="47"/>
  <c r="N314" i="47"/>
  <c r="AC314" i="47" s="1"/>
  <c r="N281" i="47"/>
  <c r="AC281" i="47" s="1"/>
  <c r="N275" i="47"/>
  <c r="AC275" i="47" s="1"/>
  <c r="N272" i="47"/>
  <c r="R271" i="47"/>
  <c r="AD271" i="47" s="1"/>
  <c r="R260" i="47"/>
  <c r="AD260" i="47" s="1"/>
  <c r="N253" i="47"/>
  <c r="AC253" i="47" s="1"/>
  <c r="R252" i="47"/>
  <c r="AD252" i="47" s="1"/>
  <c r="N244" i="47"/>
  <c r="AC244" i="47" s="1"/>
  <c r="N219" i="47"/>
  <c r="R216" i="47"/>
  <c r="R199" i="47"/>
  <c r="R192" i="47"/>
  <c r="AD192" i="47" s="1"/>
  <c r="R190" i="47"/>
  <c r="K190" i="47"/>
  <c r="N163" i="47"/>
  <c r="R147" i="47"/>
  <c r="AD147" i="47" s="1"/>
  <c r="N57" i="47"/>
  <c r="AC57" i="47" s="1"/>
  <c r="K57" i="47"/>
  <c r="V54" i="47"/>
  <c r="K54" i="47"/>
  <c r="R52" i="47"/>
  <c r="AD52" i="47" s="1"/>
  <c r="R46" i="47"/>
  <c r="AD46" i="47" s="1"/>
  <c r="K46" i="47"/>
  <c r="R45" i="47"/>
  <c r="I66" i="47"/>
  <c r="K42" i="47"/>
  <c r="Z38" i="47"/>
  <c r="Z33" i="47"/>
  <c r="AF33" i="47" s="1"/>
  <c r="R31" i="47"/>
  <c r="AD31" i="47" s="1"/>
  <c r="R16" i="47"/>
  <c r="AD16" i="47" s="1"/>
  <c r="Z15" i="47"/>
  <c r="K15" i="47"/>
  <c r="Z13" i="47"/>
  <c r="AF13" i="47" s="1"/>
  <c r="N13" i="47"/>
  <c r="AC13" i="47" s="1"/>
  <c r="K184" i="47"/>
  <c r="N257" i="47"/>
  <c r="V148" i="47"/>
  <c r="AE148" i="47" s="1"/>
  <c r="R87" i="47"/>
  <c r="R95" i="47"/>
  <c r="AD95" i="47" s="1"/>
  <c r="Z180" i="47"/>
  <c r="V282" i="47"/>
  <c r="AE282" i="47" s="1"/>
  <c r="R320" i="47"/>
  <c r="AD320" i="47" s="1"/>
  <c r="V308" i="47"/>
  <c r="R308" i="47"/>
  <c r="AD308" i="47" s="1"/>
  <c r="N298" i="47"/>
  <c r="AC298" i="47" s="1"/>
  <c r="V297" i="47"/>
  <c r="AE297" i="47" s="1"/>
  <c r="Z296" i="47"/>
  <c r="N295" i="47"/>
  <c r="AC295" i="47" s="1"/>
  <c r="V283" i="47"/>
  <c r="AE283" i="47" s="1"/>
  <c r="V155" i="47"/>
  <c r="AE155" i="47" s="1"/>
  <c r="R243" i="47"/>
  <c r="V109" i="47"/>
  <c r="AE109" i="47" s="1"/>
  <c r="R81" i="47"/>
  <c r="Z136" i="47"/>
  <c r="AF136" i="47" s="1"/>
  <c r="AC107" i="47"/>
  <c r="AE48" i="47"/>
  <c r="AC199" i="47"/>
  <c r="V28" i="47"/>
  <c r="AE28" i="47" s="1"/>
  <c r="V287" i="47"/>
  <c r="AE287" i="47" s="1"/>
  <c r="N287" i="47"/>
  <c r="AC287" i="47" s="1"/>
  <c r="R267" i="47"/>
  <c r="AD267" i="47" s="1"/>
  <c r="N247" i="47"/>
  <c r="AC247" i="47" s="1"/>
  <c r="N211" i="47"/>
  <c r="AC211" i="47" s="1"/>
  <c r="K211" i="47"/>
  <c r="N194" i="47"/>
  <c r="R119" i="47"/>
  <c r="N82" i="47"/>
  <c r="N73" i="47"/>
  <c r="AC73" i="47" s="1"/>
  <c r="K61" i="47"/>
  <c r="N61" i="47"/>
  <c r="Z59" i="47"/>
  <c r="AF59" i="47" s="1"/>
  <c r="K59" i="47"/>
  <c r="R56" i="47"/>
  <c r="R49" i="47"/>
  <c r="R48" i="47"/>
  <c r="AD48" i="47" s="1"/>
  <c r="K48" i="47"/>
  <c r="N44" i="47"/>
  <c r="AC44" i="47" s="1"/>
  <c r="K44" i="47"/>
  <c r="N42" i="47"/>
  <c r="AC42" i="47" s="1"/>
  <c r="V36" i="47"/>
  <c r="AE36" i="47" s="1"/>
  <c r="G29" i="47"/>
  <c r="R19" i="47"/>
  <c r="AD19" i="47" s="1"/>
  <c r="AD120" i="47"/>
  <c r="AE55" i="47"/>
  <c r="R138" i="47"/>
  <c r="N305" i="47"/>
  <c r="N303" i="47"/>
  <c r="AC303" i="47" s="1"/>
  <c r="N283" i="47"/>
  <c r="AC283" i="47" s="1"/>
  <c r="N262" i="47"/>
  <c r="AC262" i="47" s="1"/>
  <c r="V244" i="47"/>
  <c r="AE244" i="47" s="1"/>
  <c r="K41" i="47"/>
  <c r="K52" i="47"/>
  <c r="G378" i="47"/>
  <c r="G342" i="47"/>
  <c r="G346" i="47" s="1"/>
  <c r="N134" i="47"/>
  <c r="AC134" i="47" s="1"/>
  <c r="N93" i="47"/>
  <c r="N89" i="47"/>
  <c r="N92" i="47"/>
  <c r="AC92" i="47" s="1"/>
  <c r="R32" i="47"/>
  <c r="AD32" i="47" s="1"/>
  <c r="AF140" i="47"/>
  <c r="R309" i="47"/>
  <c r="K186" i="47"/>
  <c r="AF53" i="47"/>
  <c r="K64" i="47"/>
  <c r="E66" i="47"/>
  <c r="R313" i="47"/>
  <c r="Z61" i="47"/>
  <c r="K28" i="47"/>
  <c r="N279" i="47"/>
  <c r="K56" i="47"/>
  <c r="N250" i="47"/>
  <c r="R211" i="47"/>
  <c r="N198" i="47"/>
  <c r="R10" i="47"/>
  <c r="V10" i="47" s="1"/>
  <c r="Z10" i="47" s="1"/>
  <c r="B340" i="47"/>
  <c r="AG314" i="47"/>
  <c r="N317" i="47"/>
  <c r="AC317" i="47" s="1"/>
  <c r="N311" i="47"/>
  <c r="N307" i="47"/>
  <c r="N299" i="47"/>
  <c r="AC299" i="47" s="1"/>
  <c r="N297" i="47"/>
  <c r="AC297" i="47" s="1"/>
  <c r="AK282" i="47"/>
  <c r="N292" i="47"/>
  <c r="N289" i="47"/>
  <c r="AC289" i="47" s="1"/>
  <c r="AK270" i="47"/>
  <c r="N261" i="47"/>
  <c r="N254" i="47"/>
  <c r="AC254" i="47" s="1"/>
  <c r="AK259" i="47"/>
  <c r="AG211" i="47"/>
  <c r="N209" i="47"/>
  <c r="AC209" i="47" s="1"/>
  <c r="N190" i="47"/>
  <c r="AC190" i="47" s="1"/>
  <c r="N162" i="47"/>
  <c r="AC162" i="47" s="1"/>
  <c r="AK171" i="47"/>
  <c r="AJ168" i="47"/>
  <c r="N152" i="47"/>
  <c r="N143" i="47"/>
  <c r="AC143" i="47" s="1"/>
  <c r="AK159" i="47"/>
  <c r="N131" i="47"/>
  <c r="AC131" i="47" s="1"/>
  <c r="N122" i="47"/>
  <c r="AK113" i="47"/>
  <c r="N108" i="47"/>
  <c r="AC108" i="47" s="1"/>
  <c r="AJ81" i="47"/>
  <c r="AK81" i="47"/>
  <c r="N79" i="47"/>
  <c r="N58" i="47"/>
  <c r="AG65" i="47"/>
  <c r="AJ64" i="47"/>
  <c r="AK64" i="47"/>
  <c r="AG61" i="47"/>
  <c r="AG57" i="47"/>
  <c r="AJ56" i="47"/>
  <c r="AK56" i="47"/>
  <c r="AG55" i="47"/>
  <c r="AG53" i="47"/>
  <c r="AJ52" i="47"/>
  <c r="AK52" i="47"/>
  <c r="AG51" i="47"/>
  <c r="AJ50" i="47"/>
  <c r="AK50" i="47"/>
  <c r="AG49" i="47"/>
  <c r="AG45" i="47"/>
  <c r="AJ44" i="47"/>
  <c r="AH44" i="47" s="1"/>
  <c r="AI44" i="47" s="1"/>
  <c r="AK44" i="47"/>
  <c r="AG43" i="47"/>
  <c r="AJ42" i="47"/>
  <c r="AK42" i="47"/>
  <c r="AG41" i="47"/>
  <c r="N64" i="47"/>
  <c r="AC64" i="47" s="1"/>
  <c r="AG63" i="47"/>
  <c r="AJ62" i="47"/>
  <c r="AK62" i="47"/>
  <c r="AJ60" i="47"/>
  <c r="AK60" i="47"/>
  <c r="AG59" i="47"/>
  <c r="N55" i="47"/>
  <c r="AC55" i="47" s="1"/>
  <c r="AJ54" i="47"/>
  <c r="AK54" i="47"/>
  <c r="N49" i="47"/>
  <c r="AC49" i="47" s="1"/>
  <c r="AJ48" i="47"/>
  <c r="AJ46" i="47"/>
  <c r="AK46" i="47"/>
  <c r="N65" i="47"/>
  <c r="AC65" i="47" s="1"/>
  <c r="N62" i="47"/>
  <c r="N59" i="47"/>
  <c r="AC59" i="47" s="1"/>
  <c r="N54" i="47"/>
  <c r="AC54" i="47"/>
  <c r="N43" i="47"/>
  <c r="AC43" i="47" s="1"/>
  <c r="AJ65" i="47"/>
  <c r="AG64" i="47"/>
  <c r="AJ63" i="47"/>
  <c r="AG62" i="47"/>
  <c r="AJ61" i="47"/>
  <c r="AK61" i="47"/>
  <c r="AG60" i="47"/>
  <c r="AJ59" i="47"/>
  <c r="AK59" i="47"/>
  <c r="AJ57" i="47"/>
  <c r="AG56" i="47"/>
  <c r="AJ55" i="47"/>
  <c r="AK55" i="47"/>
  <c r="AG54" i="47"/>
  <c r="AJ53" i="47"/>
  <c r="AK53" i="47"/>
  <c r="AG52" i="47"/>
  <c r="AJ51" i="47"/>
  <c r="AK51" i="47"/>
  <c r="AG50" i="47"/>
  <c r="AJ49" i="47"/>
  <c r="AK48" i="47"/>
  <c r="AG48" i="47"/>
  <c r="AK47" i="47"/>
  <c r="AG46" i="47"/>
  <c r="AJ45" i="47"/>
  <c r="AK45" i="47"/>
  <c r="AH45" i="47" s="1"/>
  <c r="AI45" i="47" s="1"/>
  <c r="AG44" i="47"/>
  <c r="AJ43" i="47"/>
  <c r="AK43" i="47"/>
  <c r="AG42" i="47"/>
  <c r="AJ41" i="47"/>
  <c r="AK41" i="47"/>
  <c r="AK65" i="47"/>
  <c r="AK63" i="47"/>
  <c r="AK57" i="47"/>
  <c r="AK49" i="47"/>
  <c r="AK12" i="47"/>
  <c r="AG37" i="47"/>
  <c r="AJ28" i="47"/>
  <c r="AJ26" i="47"/>
  <c r="AK26" i="47"/>
  <c r="AK18" i="47"/>
  <c r="AG15" i="47"/>
  <c r="N33" i="47"/>
  <c r="N26" i="47"/>
  <c r="N16" i="47"/>
  <c r="N22" i="47"/>
  <c r="AC22" i="47" s="1"/>
  <c r="O205" i="47"/>
  <c r="AG315" i="47"/>
  <c r="AJ252" i="47"/>
  <c r="R169" i="47"/>
  <c r="AG164" i="47"/>
  <c r="AG28" i="47"/>
  <c r="AG26" i="47"/>
  <c r="AG301" i="47"/>
  <c r="AJ171" i="47"/>
  <c r="AH171" i="47" s="1"/>
  <c r="AI171" i="47" s="1"/>
  <c r="AJ138" i="47"/>
  <c r="AJ37" i="47"/>
  <c r="K395" i="47"/>
  <c r="AD204" i="47"/>
  <c r="AG81" i="47"/>
  <c r="R304" i="47"/>
  <c r="E410" i="47"/>
  <c r="E394" i="47"/>
  <c r="E378" i="47"/>
  <c r="E362" i="47"/>
  <c r="E350" i="47"/>
  <c r="E342" i="47"/>
  <c r="E374" i="47" s="1"/>
  <c r="I398" i="47"/>
  <c r="R301" i="47"/>
  <c r="AD301" i="47" s="1"/>
  <c r="I354" i="47"/>
  <c r="I370" i="47"/>
  <c r="I386" i="47"/>
  <c r="I402" i="47"/>
  <c r="G406" i="47"/>
  <c r="G386" i="47"/>
  <c r="R290" i="47"/>
  <c r="AD290" i="47" s="1"/>
  <c r="R256" i="47"/>
  <c r="R254" i="47"/>
  <c r="R248" i="47"/>
  <c r="AD248" i="47" s="1"/>
  <c r="R246" i="47"/>
  <c r="R206" i="47"/>
  <c r="R143" i="47"/>
  <c r="R72" i="47"/>
  <c r="AD72" i="47" s="1"/>
  <c r="R37" i="47"/>
  <c r="AD37" i="47" s="1"/>
  <c r="R33" i="47"/>
  <c r="AB33" i="47" s="1"/>
  <c r="R13" i="47"/>
  <c r="AJ298" i="47"/>
  <c r="AG266" i="47"/>
  <c r="AE211" i="47"/>
  <c r="AG162" i="47"/>
  <c r="AJ150" i="47"/>
  <c r="AJ94" i="47"/>
  <c r="AD211" i="47"/>
  <c r="R249" i="47"/>
  <c r="AD249" i="47" s="1"/>
  <c r="AJ167" i="47"/>
  <c r="R96" i="47"/>
  <c r="AD96" i="47" s="1"/>
  <c r="AG170" i="47"/>
  <c r="Y339" i="47"/>
  <c r="R282" i="47"/>
  <c r="AD282" i="47" s="1"/>
  <c r="AG74" i="47"/>
  <c r="AD138" i="47"/>
  <c r="AJ98" i="47"/>
  <c r="R113" i="47"/>
  <c r="K234" i="47"/>
  <c r="AJ199" i="47"/>
  <c r="K62" i="47"/>
  <c r="AJ211" i="47"/>
  <c r="AA147" i="47"/>
  <c r="K65" i="47"/>
  <c r="AF241" i="47"/>
  <c r="AF319" i="47"/>
  <c r="AG147" i="47"/>
  <c r="V38" i="47"/>
  <c r="AE38" i="47" s="1"/>
  <c r="S308" i="47"/>
  <c r="AA306" i="47"/>
  <c r="AA320" i="47"/>
  <c r="W320" i="47"/>
  <c r="S320" i="47"/>
  <c r="Z320" i="47"/>
  <c r="AF320" i="47" s="1"/>
  <c r="W319" i="47"/>
  <c r="O319" i="47"/>
  <c r="N319" i="47"/>
  <c r="AA315" i="47"/>
  <c r="W315" i="47"/>
  <c r="O315" i="47"/>
  <c r="Z315" i="47"/>
  <c r="AF315" i="47" s="1"/>
  <c r="V315" i="47"/>
  <c r="AE315" i="47" s="1"/>
  <c r="W313" i="47"/>
  <c r="S313" i="47"/>
  <c r="O313" i="47"/>
  <c r="V313" i="47"/>
  <c r="AE313" i="47" s="1"/>
  <c r="W312" i="47"/>
  <c r="S312" i="47"/>
  <c r="Z312" i="47"/>
  <c r="V312" i="47"/>
  <c r="AE312" i="47" s="1"/>
  <c r="Z311" i="47"/>
  <c r="V311" i="47"/>
  <c r="AA310" i="47"/>
  <c r="W310" i="47"/>
  <c r="S310" i="47"/>
  <c r="O310" i="47"/>
  <c r="Z310" i="47"/>
  <c r="O309" i="47"/>
  <c r="AA308" i="47"/>
  <c r="W308" i="47"/>
  <c r="O308" i="47"/>
  <c r="Z306" i="47"/>
  <c r="AF306" i="47" s="1"/>
  <c r="Z304" i="47"/>
  <c r="V302" i="47"/>
  <c r="AE302" i="47" s="1"/>
  <c r="V300" i="47"/>
  <c r="AE300" i="47" s="1"/>
  <c r="V290" i="47"/>
  <c r="AE290" i="47" s="1"/>
  <c r="S288" i="47"/>
  <c r="S286" i="47"/>
  <c r="W291" i="47"/>
  <c r="O291" i="47"/>
  <c r="Z290" i="47"/>
  <c r="Z289" i="47"/>
  <c r="AF289" i="47" s="1"/>
  <c r="O288" i="47"/>
  <c r="AA292" i="47"/>
  <c r="O292" i="47"/>
  <c r="Z292" i="47"/>
  <c r="AF292" i="47" s="1"/>
  <c r="R292" i="47"/>
  <c r="AD292" i="47" s="1"/>
  <c r="W285" i="47"/>
  <c r="Z281" i="47"/>
  <c r="V281" i="47"/>
  <c r="Z280" i="47"/>
  <c r="AF280" i="47" s="1"/>
  <c r="W279" i="47"/>
  <c r="S279" i="47"/>
  <c r="O279" i="47"/>
  <c r="V279" i="47"/>
  <c r="R279" i="47"/>
  <c r="AD279" i="47" s="1"/>
  <c r="AA278" i="47"/>
  <c r="W278" i="47"/>
  <c r="S278" i="47"/>
  <c r="Z278" i="47"/>
  <c r="AF278" i="47" s="1"/>
  <c r="V278" i="47"/>
  <c r="AA277" i="47"/>
  <c r="Z277" i="47"/>
  <c r="V277" i="47"/>
  <c r="O276" i="47"/>
  <c r="W275" i="47"/>
  <c r="S275" i="47"/>
  <c r="O275" i="47"/>
  <c r="V275" i="47"/>
  <c r="R275" i="47"/>
  <c r="AA274" i="47"/>
  <c r="W274" i="47"/>
  <c r="V274" i="47"/>
  <c r="AE274" i="47" s="1"/>
  <c r="AA273" i="47"/>
  <c r="W273" i="47"/>
  <c r="O273" i="47"/>
  <c r="Z273" i="47"/>
  <c r="AA272" i="47"/>
  <c r="O271" i="47"/>
  <c r="AA270" i="47"/>
  <c r="W270" i="47"/>
  <c r="S270" i="47"/>
  <c r="AA268" i="47"/>
  <c r="S268" i="47"/>
  <c r="O268" i="47"/>
  <c r="Z268" i="47"/>
  <c r="S267" i="47"/>
  <c r="O267" i="47"/>
  <c r="AA266" i="47"/>
  <c r="W266" i="47"/>
  <c r="S266" i="47"/>
  <c r="O266" i="47"/>
  <c r="S262" i="47"/>
  <c r="O262" i="47"/>
  <c r="O261" i="47"/>
  <c r="AA258" i="47"/>
  <c r="S258" i="47"/>
  <c r="O258" i="47"/>
  <c r="Z258" i="47"/>
  <c r="AF258" i="47" s="1"/>
  <c r="R258" i="47"/>
  <c r="S257" i="47"/>
  <c r="O257" i="47"/>
  <c r="AA256" i="47"/>
  <c r="O256" i="47"/>
  <c r="AA255" i="47"/>
  <c r="W255" i="47"/>
  <c r="O255" i="47"/>
  <c r="Z255" i="47"/>
  <c r="AF255" i="47" s="1"/>
  <c r="V255" i="47"/>
  <c r="AE255" i="47" s="1"/>
  <c r="N255" i="47"/>
  <c r="AC255" i="47" s="1"/>
  <c r="V241" i="47"/>
  <c r="AE241" i="47" s="1"/>
  <c r="Z251" i="47"/>
  <c r="AF251" i="47" s="1"/>
  <c r="V251" i="47"/>
  <c r="Z248" i="47"/>
  <c r="V248" i="47"/>
  <c r="V247" i="47"/>
  <c r="AE247" i="47" s="1"/>
  <c r="Z245" i="47"/>
  <c r="AF245" i="47" s="1"/>
  <c r="O230" i="47"/>
  <c r="V229" i="47"/>
  <c r="AE229" i="47" s="1"/>
  <c r="W225" i="47"/>
  <c r="O225" i="47"/>
  <c r="W224" i="47"/>
  <c r="Z199" i="47"/>
  <c r="AF199" i="47" s="1"/>
  <c r="W219" i="47"/>
  <c r="AA217" i="47"/>
  <c r="W217" i="47"/>
  <c r="O217" i="47"/>
  <c r="Z217" i="47"/>
  <c r="AF217" i="47" s="1"/>
  <c r="N217" i="47"/>
  <c r="AC217" i="47" s="1"/>
  <c r="W215" i="47"/>
  <c r="O215" i="47"/>
  <c r="W202" i="47"/>
  <c r="S202" i="47"/>
  <c r="O202" i="47"/>
  <c r="AA200" i="47"/>
  <c r="W200" i="47"/>
  <c r="O200" i="47"/>
  <c r="Z200" i="47"/>
  <c r="AF200" i="47" s="1"/>
  <c r="O219" i="47"/>
  <c r="V218" i="47"/>
  <c r="AE218" i="47" s="1"/>
  <c r="AA216" i="47"/>
  <c r="S216" i="47"/>
  <c r="Z216" i="47"/>
  <c r="AF216" i="47" s="1"/>
  <c r="V215" i="47"/>
  <c r="V212" i="47"/>
  <c r="AA210" i="47"/>
  <c r="Z210" i="47"/>
  <c r="AF210" i="47" s="1"/>
  <c r="W210" i="47"/>
  <c r="AA209" i="47"/>
  <c r="S209" i="47"/>
  <c r="R209" i="47"/>
  <c r="AD209" i="47" s="1"/>
  <c r="AA208" i="47"/>
  <c r="W208" i="47"/>
  <c r="R208" i="47"/>
  <c r="AD208" i="47" s="1"/>
  <c r="AA207" i="47"/>
  <c r="W207" i="47"/>
  <c r="S207" i="47"/>
  <c r="Z207" i="47"/>
  <c r="AF207" i="47" s="1"/>
  <c r="V207" i="47"/>
  <c r="AE207" i="47" s="1"/>
  <c r="AA204" i="47"/>
  <c r="W204" i="47"/>
  <c r="Z204" i="47"/>
  <c r="V204" i="47"/>
  <c r="AE204" i="47" s="1"/>
  <c r="W203" i="47"/>
  <c r="S203" i="47"/>
  <c r="W201" i="47"/>
  <c r="V201" i="47"/>
  <c r="AE201" i="47" s="1"/>
  <c r="S199" i="47"/>
  <c r="V193" i="47"/>
  <c r="AE193" i="47" s="1"/>
  <c r="Z192" i="47"/>
  <c r="AF192" i="47" s="1"/>
  <c r="N192" i="47"/>
  <c r="AC192" i="47" s="1"/>
  <c r="R191" i="47"/>
  <c r="AD191" i="47" s="1"/>
  <c r="Z190" i="47"/>
  <c r="AF190" i="47" s="1"/>
  <c r="V190" i="47"/>
  <c r="AE190" i="47" s="1"/>
  <c r="V189" i="47"/>
  <c r="AE189" i="47" s="1"/>
  <c r="V188" i="47"/>
  <c r="AE188" i="47" s="1"/>
  <c r="R188" i="47"/>
  <c r="AD188" i="47" s="1"/>
  <c r="N188" i="47"/>
  <c r="AC188" i="47" s="1"/>
  <c r="V185" i="47"/>
  <c r="AE185" i="47" s="1"/>
  <c r="R185" i="47"/>
  <c r="AD185" i="47" s="1"/>
  <c r="N180" i="47"/>
  <c r="AC180" i="47" s="1"/>
  <c r="V177" i="47"/>
  <c r="R170" i="47"/>
  <c r="V162" i="47"/>
  <c r="AE162" i="47" s="1"/>
  <c r="V159" i="47"/>
  <c r="AA158" i="47"/>
  <c r="S158" i="47"/>
  <c r="O158" i="47"/>
  <c r="AA156" i="47"/>
  <c r="W156" i="47"/>
  <c r="S156" i="47"/>
  <c r="O156" i="47"/>
  <c r="Z156" i="47"/>
  <c r="V156" i="47"/>
  <c r="AE156" i="47" s="1"/>
  <c r="O155" i="47"/>
  <c r="AA152" i="47"/>
  <c r="S152" i="47"/>
  <c r="O152" i="47"/>
  <c r="V151" i="47"/>
  <c r="AE151" i="47" s="1"/>
  <c r="AA150" i="47"/>
  <c r="W150" i="47"/>
  <c r="S150" i="47"/>
  <c r="O150" i="47"/>
  <c r="AA148" i="47"/>
  <c r="W148" i="47"/>
  <c r="S148" i="47"/>
  <c r="Z148" i="47"/>
  <c r="W147" i="47"/>
  <c r="S147" i="47"/>
  <c r="O147" i="47"/>
  <c r="O144" i="47"/>
  <c r="V144" i="47"/>
  <c r="AA143" i="47"/>
  <c r="W143" i="47"/>
  <c r="S143" i="47"/>
  <c r="O143" i="47"/>
  <c r="AA140" i="47"/>
  <c r="W140" i="47"/>
  <c r="S140" i="47"/>
  <c r="O140" i="47"/>
  <c r="AA139" i="47"/>
  <c r="W139" i="47"/>
  <c r="O139" i="47"/>
  <c r="Z139" i="47"/>
  <c r="AF139" i="47" s="1"/>
  <c r="V139" i="47"/>
  <c r="AE139" i="47" s="1"/>
  <c r="AA137" i="47"/>
  <c r="W137" i="47"/>
  <c r="S137" i="47"/>
  <c r="W135" i="47"/>
  <c r="O135" i="47"/>
  <c r="AA133" i="47"/>
  <c r="O133" i="47"/>
  <c r="V129" i="47"/>
  <c r="AA126" i="47"/>
  <c r="W126" i="47"/>
  <c r="S126" i="47"/>
  <c r="O126" i="47"/>
  <c r="Z126" i="47"/>
  <c r="AF126" i="47" s="1"/>
  <c r="R126" i="47"/>
  <c r="AA125" i="47"/>
  <c r="S125" i="47"/>
  <c r="AA123" i="47"/>
  <c r="O123" i="47"/>
  <c r="V122" i="47"/>
  <c r="AE122" i="47" s="1"/>
  <c r="W120" i="47"/>
  <c r="S120" i="47"/>
  <c r="O120" i="47"/>
  <c r="AA118" i="47"/>
  <c r="S118" i="47"/>
  <c r="O118" i="47"/>
  <c r="Z118" i="47"/>
  <c r="W117" i="47"/>
  <c r="S117" i="47"/>
  <c r="O117" i="47"/>
  <c r="V116" i="47"/>
  <c r="O110" i="47"/>
  <c r="O108" i="47"/>
  <c r="V108" i="47"/>
  <c r="AE108" i="47" s="1"/>
  <c r="AA107" i="47"/>
  <c r="W105" i="47"/>
  <c r="W104" i="47"/>
  <c r="AA101" i="47"/>
  <c r="W101" i="47"/>
  <c r="S101" i="47"/>
  <c r="V101" i="47"/>
  <c r="AE101" i="47" s="1"/>
  <c r="V97" i="47"/>
  <c r="AE97" i="47" s="1"/>
  <c r="AA95" i="47"/>
  <c r="W95" i="47"/>
  <c r="AA94" i="47"/>
  <c r="W94" i="47"/>
  <c r="S94" i="47"/>
  <c r="O94" i="47"/>
  <c r="R94" i="47"/>
  <c r="V92" i="47"/>
  <c r="W90" i="47"/>
  <c r="V89" i="47"/>
  <c r="AE89" i="47" s="1"/>
  <c r="AA87" i="47"/>
  <c r="W87" i="47"/>
  <c r="O87" i="47"/>
  <c r="Z87" i="47"/>
  <c r="S83" i="47"/>
  <c r="O83" i="47"/>
  <c r="N84" i="47"/>
  <c r="R78" i="47"/>
  <c r="AD78" i="47" s="1"/>
  <c r="S72" i="47"/>
  <c r="W71" i="47"/>
  <c r="W70" i="47"/>
  <c r="S69" i="47"/>
  <c r="Z74" i="47"/>
  <c r="N74" i="47"/>
  <c r="AC74" i="47" s="1"/>
  <c r="Z72" i="47"/>
  <c r="V72" i="47"/>
  <c r="AE72" i="47" s="1"/>
  <c r="S52" i="47"/>
  <c r="V49" i="47"/>
  <c r="AE49" i="47" s="1"/>
  <c r="O49" i="47"/>
  <c r="AA48" i="47"/>
  <c r="R44" i="47"/>
  <c r="AD44" i="47" s="1"/>
  <c r="O44" i="47"/>
  <c r="AA43" i="47"/>
  <c r="AA59" i="47"/>
  <c r="AA65" i="47"/>
  <c r="W65" i="47"/>
  <c r="S65" i="47"/>
  <c r="O65" i="47"/>
  <c r="Z64" i="47"/>
  <c r="AF64" i="47" s="1"/>
  <c r="W64" i="47"/>
  <c r="V64" i="47"/>
  <c r="O63" i="47"/>
  <c r="AA62" i="47"/>
  <c r="Z62" i="47"/>
  <c r="W62" i="47"/>
  <c r="S61" i="47"/>
  <c r="R61" i="47"/>
  <c r="AB61" i="47" s="1"/>
  <c r="O61" i="47"/>
  <c r="AA60" i="47"/>
  <c r="Z60" i="47"/>
  <c r="AB60" i="47" s="1"/>
  <c r="W60" i="47"/>
  <c r="Z58" i="47"/>
  <c r="AF58" i="47" s="1"/>
  <c r="W58" i="47"/>
  <c r="V58" i="47"/>
  <c r="AB58" i="47" s="1"/>
  <c r="S58" i="47"/>
  <c r="R58" i="47"/>
  <c r="O58" i="47"/>
  <c r="AA57" i="47"/>
  <c r="Z57" i="47"/>
  <c r="O56" i="47"/>
  <c r="AA55" i="47"/>
  <c r="Z55" i="47"/>
  <c r="AF55" i="47" s="1"/>
  <c r="W55" i="47"/>
  <c r="O53" i="47"/>
  <c r="S50" i="47"/>
  <c r="S48" i="47"/>
  <c r="W46" i="47"/>
  <c r="V46" i="47"/>
  <c r="S46" i="47"/>
  <c r="W45" i="47"/>
  <c r="V65" i="47"/>
  <c r="R65" i="47"/>
  <c r="AD65" i="47" s="1"/>
  <c r="R64" i="47"/>
  <c r="AD64" i="47" s="1"/>
  <c r="V62" i="47"/>
  <c r="AE62" i="47" s="1"/>
  <c r="V59" i="47"/>
  <c r="AE59" i="47" s="1"/>
  <c r="V57" i="47"/>
  <c r="AE57" i="47" s="1"/>
  <c r="Z56" i="47"/>
  <c r="V56" i="47"/>
  <c r="AE56" i="47" s="1"/>
  <c r="R55" i="47"/>
  <c r="AD55" i="47" s="1"/>
  <c r="Z54" i="47"/>
  <c r="AF54" i="47" s="1"/>
  <c r="R54" i="47"/>
  <c r="AD54" i="47" s="1"/>
  <c r="Z52" i="47"/>
  <c r="AB52" i="47" s="1"/>
  <c r="R51" i="47"/>
  <c r="AD51" i="47" s="1"/>
  <c r="Z50" i="47"/>
  <c r="AF50" i="47" s="1"/>
  <c r="R50" i="47"/>
  <c r="AD50" i="47" s="1"/>
  <c r="Z49" i="47"/>
  <c r="AF49" i="47" s="1"/>
  <c r="R47" i="47"/>
  <c r="AD47" i="47" s="1"/>
  <c r="Z44" i="47"/>
  <c r="V44" i="47"/>
  <c r="AE44" i="47" s="1"/>
  <c r="V43" i="47"/>
  <c r="AE43" i="47" s="1"/>
  <c r="R42" i="47"/>
  <c r="Z41" i="47"/>
  <c r="AF41" i="47" s="1"/>
  <c r="N28" i="47"/>
  <c r="AC28" i="47" s="1"/>
  <c r="N27" i="47"/>
  <c r="AC27" i="47" s="1"/>
  <c r="V23" i="47"/>
  <c r="Z18" i="47"/>
  <c r="V18" i="47"/>
  <c r="AE18" i="47" s="1"/>
  <c r="V17" i="47"/>
  <c r="AE17" i="47" s="1"/>
  <c r="R15" i="47"/>
  <c r="AD15" i="47" s="1"/>
  <c r="V319" i="47"/>
  <c r="AE319" i="47" s="1"/>
  <c r="V307" i="47"/>
  <c r="AE307" i="47" s="1"/>
  <c r="S302" i="47"/>
  <c r="W290" i="47"/>
  <c r="Z284" i="47"/>
  <c r="AF284" i="47" s="1"/>
  <c r="V273" i="47"/>
  <c r="AE273" i="47" s="1"/>
  <c r="Z270" i="47"/>
  <c r="AF270" i="47" s="1"/>
  <c r="V270" i="47"/>
  <c r="AE270" i="47" s="1"/>
  <c r="Z269" i="47"/>
  <c r="V260" i="47"/>
  <c r="AE260" i="47" s="1"/>
  <c r="W256" i="47"/>
  <c r="V249" i="47"/>
  <c r="AE249" i="47" s="1"/>
  <c r="V246" i="47"/>
  <c r="AE246" i="47" s="1"/>
  <c r="V245" i="47"/>
  <c r="AE245" i="47" s="1"/>
  <c r="S243" i="47"/>
  <c r="AA206" i="47"/>
  <c r="S206" i="47"/>
  <c r="S205" i="47"/>
  <c r="S181" i="47"/>
  <c r="S164" i="47"/>
  <c r="AA146" i="47"/>
  <c r="AA145" i="47"/>
  <c r="S145" i="47"/>
  <c r="AA138" i="47"/>
  <c r="S138" i="47"/>
  <c r="Z81" i="47"/>
  <c r="Z47" i="47"/>
  <c r="AF47" i="47" s="1"/>
  <c r="S33" i="47"/>
  <c r="V15" i="47"/>
  <c r="R14" i="47"/>
  <c r="AD14" i="47" s="1"/>
  <c r="V12" i="47"/>
  <c r="AE12" i="47" s="1"/>
  <c r="Z318" i="47"/>
  <c r="Z314" i="47"/>
  <c r="AF314" i="47" s="1"/>
  <c r="N273" i="47"/>
  <c r="AC273" i="47" s="1"/>
  <c r="R262" i="47"/>
  <c r="Z250" i="47"/>
  <c r="R250" i="47"/>
  <c r="AD250" i="47" s="1"/>
  <c r="Z244" i="47"/>
  <c r="AF244" i="47" s="1"/>
  <c r="AA214" i="47"/>
  <c r="S214" i="47"/>
  <c r="W206" i="47"/>
  <c r="AK211" i="47"/>
  <c r="AD195" i="47"/>
  <c r="V184" i="47"/>
  <c r="R184" i="47"/>
  <c r="AD184" i="47" s="1"/>
  <c r="Z185" i="47"/>
  <c r="Z188" i="47"/>
  <c r="AF188" i="47" s="1"/>
  <c r="V192" i="47"/>
  <c r="AE192" i="47" s="1"/>
  <c r="N145" i="47"/>
  <c r="W136" i="47"/>
  <c r="S136" i="47"/>
  <c r="S134" i="47"/>
  <c r="W132" i="47"/>
  <c r="Z132" i="47"/>
  <c r="AF132" i="47" s="1"/>
  <c r="W131" i="47"/>
  <c r="Z131" i="47"/>
  <c r="AF131" i="47" s="1"/>
  <c r="S130" i="47"/>
  <c r="S121" i="47"/>
  <c r="S119" i="47"/>
  <c r="O119" i="47"/>
  <c r="S115" i="47"/>
  <c r="W114" i="47"/>
  <c r="AA119" i="47"/>
  <c r="AA115" i="47"/>
  <c r="O136" i="47"/>
  <c r="S132" i="47"/>
  <c r="O129" i="47"/>
  <c r="AA93" i="47"/>
  <c r="N53" i="47"/>
  <c r="AB53" i="47" s="1"/>
  <c r="N35" i="47"/>
  <c r="AC35" i="47" s="1"/>
  <c r="W23" i="47"/>
  <c r="O21" i="47"/>
  <c r="AA16" i="47"/>
  <c r="W33" i="47"/>
  <c r="AC279" i="47"/>
  <c r="AF180" i="47"/>
  <c r="AD216" i="47"/>
  <c r="AD49" i="47"/>
  <c r="AD243" i="47"/>
  <c r="AF15" i="47"/>
  <c r="AC170" i="47"/>
  <c r="AF273" i="47"/>
  <c r="B352" i="47"/>
  <c r="B356" i="47" s="1"/>
  <c r="G420" i="47"/>
  <c r="B344" i="47"/>
  <c r="B348" i="47" s="1"/>
  <c r="AF38" i="47"/>
  <c r="AC194" i="47"/>
  <c r="AC268" i="47"/>
  <c r="AD56" i="47"/>
  <c r="AC137" i="47"/>
  <c r="AE54" i="47"/>
  <c r="AC151" i="47"/>
  <c r="AA276" i="47"/>
  <c r="O269" i="47"/>
  <c r="O259" i="47"/>
  <c r="S253" i="47"/>
  <c r="O238" i="47"/>
  <c r="AA212" i="47"/>
  <c r="AA194" i="47"/>
  <c r="AA189" i="47"/>
  <c r="W175" i="47"/>
  <c r="S149" i="47"/>
  <c r="N105" i="47"/>
  <c r="AC105" i="47" s="1"/>
  <c r="AA284" i="47"/>
  <c r="S283" i="47"/>
  <c r="S282" i="47"/>
  <c r="W260" i="47"/>
  <c r="V234" i="47"/>
  <c r="AE234" i="47" s="1"/>
  <c r="AA318" i="47"/>
  <c r="O317" i="47"/>
  <c r="S316" i="47"/>
  <c r="S314" i="47"/>
  <c r="S311" i="47"/>
  <c r="O307" i="47"/>
  <c r="N306" i="47"/>
  <c r="AA302" i="47"/>
  <c r="AA300" i="47"/>
  <c r="AA299" i="47"/>
  <c r="AA289" i="47"/>
  <c r="O287" i="47"/>
  <c r="S284" i="47"/>
  <c r="W281" i="47"/>
  <c r="W271" i="47"/>
  <c r="O250" i="47"/>
  <c r="O249" i="47"/>
  <c r="AA241" i="47"/>
  <c r="W236" i="47"/>
  <c r="V236" i="47"/>
  <c r="AE236" i="47" s="1"/>
  <c r="S225" i="47"/>
  <c r="Z209" i="47"/>
  <c r="Z285" i="47"/>
  <c r="AF285" i="47" s="1"/>
  <c r="R284" i="47"/>
  <c r="AD284" i="47" s="1"/>
  <c r="O280" i="47"/>
  <c r="S256" i="47"/>
  <c r="O254" i="47"/>
  <c r="S242" i="47"/>
  <c r="AA213" i="47"/>
  <c r="O253" i="47"/>
  <c r="AA250" i="47"/>
  <c r="O247" i="47"/>
  <c r="S245" i="47"/>
  <c r="W241" i="47"/>
  <c r="Z238" i="47"/>
  <c r="AF238" i="47" s="1"/>
  <c r="R237" i="47"/>
  <c r="AD237" i="47" s="1"/>
  <c r="W223" i="47"/>
  <c r="AA218" i="47"/>
  <c r="S218" i="47"/>
  <c r="R213" i="47"/>
  <c r="AD213" i="47" s="1"/>
  <c r="Z198" i="47"/>
  <c r="AF198" i="47" s="1"/>
  <c r="O195" i="47"/>
  <c r="AA149" i="47"/>
  <c r="S116" i="47"/>
  <c r="S222" i="47"/>
  <c r="O184" i="47"/>
  <c r="AA199" i="47"/>
  <c r="W198" i="47"/>
  <c r="W146" i="47"/>
  <c r="V125" i="47"/>
  <c r="AE125" i="47" s="1"/>
  <c r="O92" i="47"/>
  <c r="W199" i="47"/>
  <c r="S187" i="47"/>
  <c r="O187" i="47"/>
  <c r="AA186" i="47"/>
  <c r="W186" i="47"/>
  <c r="V171" i="47"/>
  <c r="V164" i="47"/>
  <c r="AA159" i="47"/>
  <c r="W154" i="47"/>
  <c r="N153" i="47"/>
  <c r="AC153" i="47" s="1"/>
  <c r="AA144" i="47"/>
  <c r="O122" i="47"/>
  <c r="S109" i="47"/>
  <c r="W98" i="47"/>
  <c r="Z194" i="47"/>
  <c r="W145" i="47"/>
  <c r="V143" i="47"/>
  <c r="AE143" i="47" s="1"/>
  <c r="O97" i="47"/>
  <c r="AA89" i="47"/>
  <c r="O84" i="47"/>
  <c r="W80" i="47"/>
  <c r="O73" i="47"/>
  <c r="R41" i="47"/>
  <c r="O32" i="47"/>
  <c r="Z73" i="47"/>
  <c r="AF73" i="47" s="1"/>
  <c r="R57" i="47"/>
  <c r="AD57" i="47" s="1"/>
  <c r="O37" i="47"/>
  <c r="R35" i="47"/>
  <c r="AD35" i="47" s="1"/>
  <c r="AA23" i="47"/>
  <c r="S16" i="47"/>
  <c r="Z16" i="47"/>
  <c r="AF16" i="47" s="1"/>
  <c r="V31" i="47"/>
  <c r="AE31" i="47" s="1"/>
  <c r="O23" i="47"/>
  <c r="W28" i="47"/>
  <c r="W27" i="47"/>
  <c r="W12" i="47"/>
  <c r="V78" i="47"/>
  <c r="AE78" i="47" s="1"/>
  <c r="Z307" i="47"/>
  <c r="AF307" i="47" s="1"/>
  <c r="V305" i="47"/>
  <c r="AE305" i="47" s="1"/>
  <c r="AA298" i="47"/>
  <c r="V286" i="47"/>
  <c r="AE286" i="47" s="1"/>
  <c r="AD256" i="47"/>
  <c r="Z247" i="47"/>
  <c r="AF247" i="47" s="1"/>
  <c r="N241" i="47"/>
  <c r="AC241" i="47" s="1"/>
  <c r="R255" i="47"/>
  <c r="AD255" i="47" s="1"/>
  <c r="Z252" i="47"/>
  <c r="V242" i="47"/>
  <c r="AA261" i="47"/>
  <c r="S260" i="47"/>
  <c r="S250" i="47"/>
  <c r="O241" i="47"/>
  <c r="W263" i="47"/>
  <c r="V259" i="47"/>
  <c r="V253" i="47"/>
  <c r="Z191" i="47"/>
  <c r="S165" i="47"/>
  <c r="Z146" i="47"/>
  <c r="AF146" i="47" s="1"/>
  <c r="V95" i="47"/>
  <c r="AE95" i="47" s="1"/>
  <c r="Z92" i="47"/>
  <c r="AF92" i="47" s="1"/>
  <c r="V32" i="47"/>
  <c r="AE32" i="47" s="1"/>
  <c r="V19" i="47"/>
  <c r="AE19" i="47" s="1"/>
  <c r="V22" i="47"/>
  <c r="AE22" i="47" s="1"/>
  <c r="AE177" i="47"/>
  <c r="E346" i="47"/>
  <c r="G374" i="47"/>
  <c r="E366" i="47"/>
  <c r="Z298" i="47"/>
  <c r="AF298" i="47" s="1"/>
  <c r="Z272" i="47"/>
  <c r="AF272" i="47" s="1"/>
  <c r="Z259" i="47"/>
  <c r="AF259" i="47" s="1"/>
  <c r="W317" i="47"/>
  <c r="Z316" i="47"/>
  <c r="AF316" i="47" s="1"/>
  <c r="AA311" i="47"/>
  <c r="W287" i="47"/>
  <c r="W269" i="47"/>
  <c r="AA263" i="47"/>
  <c r="W261" i="47"/>
  <c r="AA281" i="47"/>
  <c r="V257" i="47"/>
  <c r="AE257" i="47" s="1"/>
  <c r="W249" i="47"/>
  <c r="O222" i="47"/>
  <c r="V213" i="47"/>
  <c r="AE213" i="47" s="1"/>
  <c r="W205" i="47"/>
  <c r="AA195" i="47"/>
  <c r="W191" i="47"/>
  <c r="V252" i="47"/>
  <c r="AE252" i="47" s="1"/>
  <c r="R245" i="47"/>
  <c r="R242" i="47"/>
  <c r="O218" i="47"/>
  <c r="W213" i="47"/>
  <c r="O212" i="47"/>
  <c r="W93" i="47"/>
  <c r="Z37" i="47"/>
  <c r="AF37" i="47" s="1"/>
  <c r="S28" i="47"/>
  <c r="AA185" i="47"/>
  <c r="O179" i="47"/>
  <c r="W176" i="47"/>
  <c r="AA162" i="47"/>
  <c r="AA157" i="47"/>
  <c r="O149" i="47"/>
  <c r="W122" i="47"/>
  <c r="W115" i="47"/>
  <c r="S106" i="47"/>
  <c r="AA61" i="47"/>
  <c r="AA14" i="47"/>
  <c r="R306" i="47"/>
  <c r="AD306" i="47" s="1"/>
  <c r="Z154" i="47"/>
  <c r="AF154" i="47" s="1"/>
  <c r="S37" i="47"/>
  <c r="W31" i="47"/>
  <c r="K26" i="47"/>
  <c r="Z19" i="47"/>
  <c r="AF19" i="47" s="1"/>
  <c r="V16" i="47"/>
  <c r="AE16" i="47" s="1"/>
  <c r="S13" i="47"/>
  <c r="R12" i="47"/>
  <c r="AD12" i="47" s="1"/>
  <c r="AA33" i="47"/>
  <c r="K32" i="47"/>
  <c r="Z28" i="47"/>
  <c r="AF28" i="47" s="1"/>
  <c r="Z26" i="47"/>
  <c r="V14" i="47"/>
  <c r="AE14" i="47" s="1"/>
  <c r="N159" i="47"/>
  <c r="AC159" i="47" s="1"/>
  <c r="R62" i="47"/>
  <c r="AD62" i="47" s="1"/>
  <c r="AD33" i="47"/>
  <c r="AF18" i="47"/>
  <c r="G390" i="47"/>
  <c r="AF296" i="47"/>
  <c r="W307" i="47"/>
  <c r="AA316" i="47"/>
  <c r="O314" i="47"/>
  <c r="W299" i="47"/>
  <c r="O302" i="47"/>
  <c r="R230" i="47"/>
  <c r="AD230" i="47" s="1"/>
  <c r="AA155" i="47"/>
  <c r="AA153" i="47"/>
  <c r="S297" i="47"/>
  <c r="O272" i="47"/>
  <c r="R270" i="47"/>
  <c r="W259" i="47"/>
  <c r="Z254" i="47"/>
  <c r="AF254" i="47" s="1"/>
  <c r="W242" i="47"/>
  <c r="N227" i="47"/>
  <c r="S198" i="47"/>
  <c r="V194" i="47"/>
  <c r="AA181" i="47"/>
  <c r="W165" i="47"/>
  <c r="O164" i="47"/>
  <c r="O153" i="47"/>
  <c r="O131" i="47"/>
  <c r="W89" i="47"/>
  <c r="O98" i="47"/>
  <c r="O91" i="47"/>
  <c r="O41" i="47"/>
  <c r="O124" i="47"/>
  <c r="AA110" i="47"/>
  <c r="O101" i="47"/>
  <c r="N101" i="47"/>
  <c r="AC101" i="47" s="1"/>
  <c r="K107" i="47"/>
  <c r="V107" i="47"/>
  <c r="AE107" i="47" s="1"/>
  <c r="V105" i="47"/>
  <c r="AE105" i="47" s="1"/>
  <c r="K104" i="47"/>
  <c r="O103" i="47"/>
  <c r="AC103" i="47"/>
  <c r="AA97" i="47"/>
  <c r="S91" i="47"/>
  <c r="AD81" i="47"/>
  <c r="AH49" i="47"/>
  <c r="AI49" i="47" s="1"/>
  <c r="AH52" i="47"/>
  <c r="AI52" i="47" s="1"/>
  <c r="O45" i="47"/>
  <c r="Z32" i="47"/>
  <c r="AA314" i="47"/>
  <c r="AF269" i="47"/>
  <c r="AF281" i="47"/>
  <c r="AE275" i="47"/>
  <c r="AA257" i="47"/>
  <c r="V256" i="47"/>
  <c r="Z235" i="47"/>
  <c r="AF235" i="47" s="1"/>
  <c r="O233" i="47"/>
  <c r="AG233" i="47"/>
  <c r="N237" i="47"/>
  <c r="AC237" i="47" s="1"/>
  <c r="Z236" i="47"/>
  <c r="AF236" i="47" s="1"/>
  <c r="O234" i="47"/>
  <c r="S235" i="47"/>
  <c r="R235" i="47"/>
  <c r="AD235" i="47" s="1"/>
  <c r="W233" i="47"/>
  <c r="W218" i="47"/>
  <c r="AF189" i="47"/>
  <c r="AB190" i="47"/>
  <c r="AD190" i="47"/>
  <c r="R194" i="47"/>
  <c r="AB194" i="47" s="1"/>
  <c r="O188" i="47"/>
  <c r="AJ188" i="47"/>
  <c r="AG188" i="47"/>
  <c r="R187" i="47"/>
  <c r="E196" i="47"/>
  <c r="AJ187" i="47"/>
  <c r="AG187" i="47"/>
  <c r="S186" i="47"/>
  <c r="AG186" i="47"/>
  <c r="AJ186" i="47"/>
  <c r="O189" i="47"/>
  <c r="K187" i="47"/>
  <c r="Z184" i="47"/>
  <c r="AF184" i="47" s="1"/>
  <c r="N184" i="47"/>
  <c r="S175" i="47"/>
  <c r="AA179" i="47"/>
  <c r="S179" i="47"/>
  <c r="V168" i="47"/>
  <c r="AE168" i="47" s="1"/>
  <c r="W162" i="47"/>
  <c r="O151" i="47"/>
  <c r="AA136" i="47"/>
  <c r="O132" i="47"/>
  <c r="S129" i="47"/>
  <c r="AF121" i="47"/>
  <c r="AE116" i="47"/>
  <c r="R106" i="47"/>
  <c r="K103" i="47"/>
  <c r="Z109" i="47"/>
  <c r="AF109" i="47" s="1"/>
  <c r="W92" i="47"/>
  <c r="AF81" i="47"/>
  <c r="W83" i="47"/>
  <c r="V83" i="47"/>
  <c r="AE83" i="47" s="1"/>
  <c r="AK80" i="47"/>
  <c r="R80" i="47"/>
  <c r="AD80" i="47" s="1"/>
  <c r="E85" i="47"/>
  <c r="R79" i="47"/>
  <c r="AD79" i="47" s="1"/>
  <c r="AA78" i="47"/>
  <c r="Z79" i="47"/>
  <c r="AF79" i="47" s="1"/>
  <c r="AJ84" i="47"/>
  <c r="AC79" i="47"/>
  <c r="AE82" i="47"/>
  <c r="AA84" i="47"/>
  <c r="V77" i="47"/>
  <c r="AE77" i="47" s="1"/>
  <c r="AK77" i="47"/>
  <c r="AJ77" i="47"/>
  <c r="AA71" i="47"/>
  <c r="AF72" i="47"/>
  <c r="AD70" i="47"/>
  <c r="O70" i="47"/>
  <c r="AG73" i="47"/>
  <c r="R71" i="47"/>
  <c r="AD71" i="47" s="1"/>
  <c r="N70" i="47"/>
  <c r="AC70" i="47" s="1"/>
  <c r="Z69" i="47"/>
  <c r="AF69" i="47" s="1"/>
  <c r="AD61" i="47"/>
  <c r="AC58" i="47"/>
  <c r="AF312" i="47"/>
  <c r="W316" i="47"/>
  <c r="N302" i="47"/>
  <c r="AC302" i="47" s="1"/>
  <c r="AF318" i="47"/>
  <c r="AF250" i="47"/>
  <c r="AD246" i="47"/>
  <c r="R238" i="47"/>
  <c r="AD238" i="47" s="1"/>
  <c r="AF204" i="47"/>
  <c r="AD206" i="47"/>
  <c r="AF194" i="47"/>
  <c r="AC122" i="47"/>
  <c r="AC119" i="47"/>
  <c r="AJ125" i="47"/>
  <c r="N116" i="47"/>
  <c r="AC116" i="47" s="1"/>
  <c r="K116" i="47"/>
  <c r="AG116" i="47"/>
  <c r="C127" i="47"/>
  <c r="AK116" i="47"/>
  <c r="R114" i="47"/>
  <c r="K114" i="47"/>
  <c r="W116" i="47"/>
  <c r="O125" i="47"/>
  <c r="AF117" i="47"/>
  <c r="R124" i="47"/>
  <c r="AD124" i="47" s="1"/>
  <c r="AK124" i="47"/>
  <c r="N120" i="47"/>
  <c r="AG120" i="47"/>
  <c r="N118" i="47"/>
  <c r="AG118" i="47"/>
  <c r="W118" i="47"/>
  <c r="AJ116" i="47"/>
  <c r="AH116" i="47" s="1"/>
  <c r="AI116" i="47" s="1"/>
  <c r="AD116" i="47"/>
  <c r="K126" i="47"/>
  <c r="AG126" i="47"/>
  <c r="AK126" i="47"/>
  <c r="AG122" i="47"/>
  <c r="K122" i="47"/>
  <c r="AK122" i="47"/>
  <c r="V120" i="47"/>
  <c r="AE120" i="47" s="1"/>
  <c r="V118" i="47"/>
  <c r="AE118" i="47" s="1"/>
  <c r="G127" i="47"/>
  <c r="N126" i="47"/>
  <c r="R88" i="47"/>
  <c r="AD88" i="47" s="1"/>
  <c r="AG79" i="47"/>
  <c r="V79" i="47"/>
  <c r="AE79" i="47" s="1"/>
  <c r="Z77" i="47"/>
  <c r="K77" i="47"/>
  <c r="AG77" i="47"/>
  <c r="I85" i="47"/>
  <c r="AA80" i="47"/>
  <c r="K80" i="47"/>
  <c r="V80" i="47"/>
  <c r="AE80" i="47" s="1"/>
  <c r="AJ80" i="47"/>
  <c r="AK78" i="47"/>
  <c r="K78" i="47"/>
  <c r="Z84" i="47"/>
  <c r="AF84" i="47" s="1"/>
  <c r="AG84" i="47"/>
  <c r="AA83" i="47"/>
  <c r="O80" i="47"/>
  <c r="O79" i="47"/>
  <c r="N83" i="47"/>
  <c r="AC83" i="47" s="1"/>
  <c r="AG83" i="47"/>
  <c r="AA77" i="47"/>
  <c r="W311" i="47"/>
  <c r="O318" i="47"/>
  <c r="S276" i="47"/>
  <c r="S280" i="47"/>
  <c r="S272" i="47"/>
  <c r="AE258" i="47"/>
  <c r="AD254" i="47"/>
  <c r="AC261" i="47"/>
  <c r="AA262" i="47"/>
  <c r="AK262" i="47"/>
  <c r="Z262" i="47"/>
  <c r="AF262" i="47" s="1"/>
  <c r="S261" i="47"/>
  <c r="K261" i="47"/>
  <c r="R261" i="47"/>
  <c r="AD261" i="47" s="1"/>
  <c r="AK260" i="47"/>
  <c r="Z260" i="47"/>
  <c r="AF260" i="47" s="1"/>
  <c r="W258" i="47"/>
  <c r="R257" i="47"/>
  <c r="K242" i="47"/>
  <c r="AK242" i="47"/>
  <c r="N242" i="47"/>
  <c r="AJ242" i="47"/>
  <c r="AG242" i="47"/>
  <c r="AE248" i="47"/>
  <c r="AC256" i="47"/>
  <c r="AD262" i="47"/>
  <c r="AC246" i="47"/>
  <c r="Z256" i="47"/>
  <c r="Z242" i="47"/>
  <c r="Z261" i="47"/>
  <c r="AF261" i="47" s="1"/>
  <c r="W253" i="47"/>
  <c r="N235" i="47"/>
  <c r="AC235" i="47" s="1"/>
  <c r="O229" i="47"/>
  <c r="R229" i="47"/>
  <c r="R225" i="47"/>
  <c r="AD225" i="47" s="1"/>
  <c r="N222" i="47"/>
  <c r="AC228" i="47"/>
  <c r="V222" i="47"/>
  <c r="AE222" i="47" s="1"/>
  <c r="S169" i="47"/>
  <c r="AG169" i="47"/>
  <c r="AJ169" i="47"/>
  <c r="AK169" i="47"/>
  <c r="S166" i="47"/>
  <c r="AJ166" i="47"/>
  <c r="AG166" i="47"/>
  <c r="AK166" i="47"/>
  <c r="AA165" i="47"/>
  <c r="Z165" i="47"/>
  <c r="AF165" i="47" s="1"/>
  <c r="AG165" i="47"/>
  <c r="AK165" i="47"/>
  <c r="I172" i="47"/>
  <c r="AJ165" i="47"/>
  <c r="AC163" i="47"/>
  <c r="K165" i="47"/>
  <c r="AC165" i="47"/>
  <c r="AE164" i="47"/>
  <c r="K171" i="47"/>
  <c r="Z169" i="47"/>
  <c r="AF169" i="47" s="1"/>
  <c r="N166" i="47"/>
  <c r="AC166" i="47" s="1"/>
  <c r="Z162" i="47"/>
  <c r="Z166" i="47"/>
  <c r="AF166" i="47" s="1"/>
  <c r="K164" i="47"/>
  <c r="R163" i="47"/>
  <c r="AD163" i="47" s="1"/>
  <c r="N164" i="47"/>
  <c r="AC164" i="47" s="1"/>
  <c r="Z167" i="47"/>
  <c r="AF167" i="47" s="1"/>
  <c r="W159" i="47"/>
  <c r="N155" i="47"/>
  <c r="AC155" i="47" s="1"/>
  <c r="AF118" i="47"/>
  <c r="K125" i="47"/>
  <c r="AK125" i="47"/>
  <c r="N125" i="47"/>
  <c r="AC125" i="47" s="1"/>
  <c r="AG125" i="47"/>
  <c r="AG121" i="47"/>
  <c r="O121" i="47"/>
  <c r="AJ121" i="47"/>
  <c r="AK121" i="47"/>
  <c r="AJ119" i="47"/>
  <c r="AG119" i="47"/>
  <c r="W119" i="47"/>
  <c r="K118" i="47"/>
  <c r="AJ118" i="47"/>
  <c r="AK118" i="47"/>
  <c r="E127" i="47"/>
  <c r="N117" i="47"/>
  <c r="AC117" i="47" s="1"/>
  <c r="AK117" i="47"/>
  <c r="AJ117" i="47"/>
  <c r="O115" i="47"/>
  <c r="AG115" i="47"/>
  <c r="AG114" i="47"/>
  <c r="Z114" i="47"/>
  <c r="AF114" i="47" s="1"/>
  <c r="AJ114" i="47"/>
  <c r="AD113" i="47"/>
  <c r="AK114" i="47"/>
  <c r="AC115" i="47"/>
  <c r="N121" i="47"/>
  <c r="AC121" i="47" s="1"/>
  <c r="W121" i="47"/>
  <c r="V121" i="47"/>
  <c r="AE121" i="47" s="1"/>
  <c r="AF105" i="47"/>
  <c r="AA109" i="47"/>
  <c r="O109" i="47"/>
  <c r="R109" i="47"/>
  <c r="AD109" i="47" s="1"/>
  <c r="K108" i="47"/>
  <c r="AG108" i="47"/>
  <c r="AK108" i="47"/>
  <c r="R108" i="47"/>
  <c r="AD108" i="47" s="1"/>
  <c r="AA105" i="47"/>
  <c r="Z101" i="47"/>
  <c r="AA108" i="47"/>
  <c r="S105" i="47"/>
  <c r="R101" i="47"/>
  <c r="AD101" i="47" s="1"/>
  <c r="Z108" i="47"/>
  <c r="AF108" i="47" s="1"/>
  <c r="AA106" i="47"/>
  <c r="N110" i="47"/>
  <c r="S108" i="47"/>
  <c r="Z102" i="47"/>
  <c r="AF102" i="47" s="1"/>
  <c r="AC82" i="47"/>
  <c r="K84" i="47"/>
  <c r="AK84" i="47"/>
  <c r="AH84" i="47" s="1"/>
  <c r="AI84" i="47" s="1"/>
  <c r="K82" i="47"/>
  <c r="R82" i="47"/>
  <c r="AD82" i="47" s="1"/>
  <c r="AG78" i="47"/>
  <c r="AJ78" i="47"/>
  <c r="AH78" i="47" s="1"/>
  <c r="AI78" i="47" s="1"/>
  <c r="Z78" i="47"/>
  <c r="AF78" i="47" s="1"/>
  <c r="W77" i="47"/>
  <c r="AF83" i="47"/>
  <c r="AC84" i="47"/>
  <c r="S84" i="47"/>
  <c r="AA82" i="47"/>
  <c r="Z82" i="47"/>
  <c r="AF82" i="47" s="1"/>
  <c r="R84" i="47"/>
  <c r="AD84" i="47" s="1"/>
  <c r="AJ83" i="47"/>
  <c r="AK83" i="47"/>
  <c r="R83" i="47"/>
  <c r="AD83" i="47" s="1"/>
  <c r="K83" i="47"/>
  <c r="AJ79" i="47"/>
  <c r="G85" i="47"/>
  <c r="K79" i="47"/>
  <c r="AK79" i="47"/>
  <c r="AH79" i="47" s="1"/>
  <c r="AI79" i="47" s="1"/>
  <c r="O77" i="47"/>
  <c r="N77" i="47"/>
  <c r="AB77" i="47" s="1"/>
  <c r="C85" i="47"/>
  <c r="W53" i="47"/>
  <c r="N318" i="47"/>
  <c r="AC318" i="47" s="1"/>
  <c r="AC305" i="47"/>
  <c r="AC307" i="47"/>
  <c r="AC272" i="47"/>
  <c r="AE253" i="47"/>
  <c r="AC257" i="47"/>
  <c r="R259" i="47"/>
  <c r="AD259" i="47" s="1"/>
  <c r="AJ260" i="47"/>
  <c r="N230" i="47"/>
  <c r="AC230" i="47" s="1"/>
  <c r="O227" i="47"/>
  <c r="O226" i="47"/>
  <c r="AA223" i="47"/>
  <c r="AD222" i="47"/>
  <c r="W227" i="47"/>
  <c r="V227" i="47"/>
  <c r="AE227" i="47" s="1"/>
  <c r="W222" i="47"/>
  <c r="AE215" i="47"/>
  <c r="Z213" i="47"/>
  <c r="AF213" i="47" s="1"/>
  <c r="AC147" i="47"/>
  <c r="V157" i="47"/>
  <c r="AE157" i="47" s="1"/>
  <c r="V150" i="47"/>
  <c r="AE150" i="47" s="1"/>
  <c r="K150" i="47"/>
  <c r="V145" i="47"/>
  <c r="AE145" i="47" s="1"/>
  <c r="K145" i="47"/>
  <c r="AC150" i="47"/>
  <c r="O159" i="47"/>
  <c r="Z155" i="47"/>
  <c r="AF155" i="47" s="1"/>
  <c r="Z147" i="47"/>
  <c r="AF147" i="47" s="1"/>
  <c r="AD114" i="47"/>
  <c r="AC118" i="47"/>
  <c r="AF90" i="47"/>
  <c r="N97" i="47"/>
  <c r="AC97" i="47" s="1"/>
  <c r="AA88" i="47"/>
  <c r="R91" i="47"/>
  <c r="AD91" i="47" s="1"/>
  <c r="V81" i="47"/>
  <c r="AE81" i="47" s="1"/>
  <c r="AF74" i="47"/>
  <c r="AE311" i="47"/>
  <c r="AC311" i="47"/>
  <c r="AD313" i="47"/>
  <c r="AF310" i="47"/>
  <c r="AD309" i="47"/>
  <c r="K306" i="47"/>
  <c r="R298" i="47"/>
  <c r="O263" i="47"/>
  <c r="V243" i="47"/>
  <c r="AA242" i="47"/>
  <c r="AC191" i="47"/>
  <c r="AJ192" i="47"/>
  <c r="AK192" i="47"/>
  <c r="G196" i="47"/>
  <c r="K192" i="47"/>
  <c r="AG192" i="47"/>
  <c r="O186" i="47"/>
  <c r="AK186" i="47"/>
  <c r="K191" i="47"/>
  <c r="AG191" i="47"/>
  <c r="AK191" i="47"/>
  <c r="S190" i="47"/>
  <c r="AK190" i="47"/>
  <c r="AJ190" i="47"/>
  <c r="AG184" i="47"/>
  <c r="K195" i="47"/>
  <c r="AJ195" i="47"/>
  <c r="AG195" i="47"/>
  <c r="N195" i="47"/>
  <c r="AC195" i="47" s="1"/>
  <c r="S188" i="47"/>
  <c r="AK188" i="47"/>
  <c r="AH188" i="47" s="1"/>
  <c r="AI188" i="47" s="1"/>
  <c r="AE136" i="47"/>
  <c r="AA134" i="47"/>
  <c r="Z130" i="47"/>
  <c r="AD139" i="47"/>
  <c r="N136" i="47"/>
  <c r="AC136" i="47" s="1"/>
  <c r="Z133" i="47"/>
  <c r="AF133" i="47" s="1"/>
  <c r="AE135" i="47"/>
  <c r="W155" i="47"/>
  <c r="S151" i="47"/>
  <c r="O146" i="47"/>
  <c r="Z150" i="47"/>
  <c r="AD126" i="47"/>
  <c r="Z120" i="47"/>
  <c r="AF120" i="47" s="1"/>
  <c r="W124" i="47"/>
  <c r="AJ124" i="47"/>
  <c r="I127" i="47"/>
  <c r="N123" i="47"/>
  <c r="AC123" i="47" s="1"/>
  <c r="N114" i="47"/>
  <c r="W123" i="47"/>
  <c r="AJ120" i="47"/>
  <c r="AK119" i="47"/>
  <c r="V119" i="47"/>
  <c r="K119" i="47"/>
  <c r="S114" i="47"/>
  <c r="AC120" i="47"/>
  <c r="AJ126" i="47"/>
  <c r="AH126" i="47" s="1"/>
  <c r="AI126" i="47" s="1"/>
  <c r="AK120" i="47"/>
  <c r="K121" i="47"/>
  <c r="K120" i="47"/>
  <c r="AA102" i="47"/>
  <c r="V84" i="47"/>
  <c r="AE84" i="47" s="1"/>
  <c r="AD258" i="47"/>
  <c r="K233" i="47"/>
  <c r="AB236" i="47"/>
  <c r="AG236" i="47"/>
  <c r="AJ237" i="47"/>
  <c r="K237" i="47"/>
  <c r="N233" i="47"/>
  <c r="AJ238" i="47"/>
  <c r="AF234" i="47"/>
  <c r="N238" i="47"/>
  <c r="AK237" i="47"/>
  <c r="V237" i="47"/>
  <c r="AE237" i="47" s="1"/>
  <c r="C239" i="47"/>
  <c r="W234" i="47"/>
  <c r="I239" i="47"/>
  <c r="AJ233" i="47"/>
  <c r="K230" i="47"/>
  <c r="AJ227" i="47"/>
  <c r="Z227" i="47"/>
  <c r="AF227" i="47" s="1"/>
  <c r="S226" i="47"/>
  <c r="V226" i="47"/>
  <c r="AE226" i="47" s="1"/>
  <c r="Z225" i="47"/>
  <c r="AF225" i="47" s="1"/>
  <c r="R224" i="47"/>
  <c r="Z228" i="47"/>
  <c r="AF228" i="47" s="1"/>
  <c r="K229" i="47"/>
  <c r="Z223" i="47"/>
  <c r="AF223" i="47" s="1"/>
  <c r="K223" i="47"/>
  <c r="AK222" i="47"/>
  <c r="K222" i="47"/>
  <c r="AJ222" i="47"/>
  <c r="AE277" i="47"/>
  <c r="S192" i="47"/>
  <c r="AA176" i="47"/>
  <c r="R175" i="47"/>
  <c r="S177" i="47"/>
  <c r="R174" i="47"/>
  <c r="R179" i="47"/>
  <c r="AD179" i="47" s="1"/>
  <c r="S176" i="47"/>
  <c r="Z174" i="47"/>
  <c r="AF174" i="47" s="1"/>
  <c r="AF156" i="47"/>
  <c r="AF148" i="47"/>
  <c r="AE159" i="47"/>
  <c r="O96" i="47"/>
  <c r="Z71" i="47"/>
  <c r="AF71" i="47" s="1"/>
  <c r="AG70" i="47"/>
  <c r="K69" i="47"/>
  <c r="V69" i="47"/>
  <c r="AE69" i="47" s="1"/>
  <c r="W73" i="47"/>
  <c r="AA70" i="47"/>
  <c r="AC250" i="47"/>
  <c r="O290" i="47"/>
  <c r="AD245" i="47"/>
  <c r="AE259" i="47"/>
  <c r="AD242" i="47"/>
  <c r="AA259" i="47"/>
  <c r="AD229" i="47"/>
  <c r="S228" i="47"/>
  <c r="Z222" i="47"/>
  <c r="N226" i="47"/>
  <c r="AC226" i="47" s="1"/>
  <c r="O224" i="47"/>
  <c r="AA227" i="47"/>
  <c r="AA222" i="47"/>
  <c r="R223" i="47"/>
  <c r="AD223" i="47" s="1"/>
  <c r="AA224" i="47"/>
  <c r="AA226" i="47"/>
  <c r="O198" i="47"/>
  <c r="S180" i="47"/>
  <c r="R180" i="47"/>
  <c r="AD180" i="47" s="1"/>
  <c r="W179" i="47"/>
  <c r="O175" i="47"/>
  <c r="AJ177" i="47"/>
  <c r="N177" i="47"/>
  <c r="AC177" i="47" s="1"/>
  <c r="N175" i="47"/>
  <c r="AC175" i="47" s="1"/>
  <c r="AA177" i="47"/>
  <c r="R181" i="47"/>
  <c r="S178" i="47"/>
  <c r="W133" i="47"/>
  <c r="AA130" i="47"/>
  <c r="AG129" i="47"/>
  <c r="AD133" i="47"/>
  <c r="N140" i="47"/>
  <c r="AC140" i="47" s="1"/>
  <c r="AK140" i="47"/>
  <c r="W138" i="47"/>
  <c r="V138" i="47"/>
  <c r="AE138" i="47" s="1"/>
  <c r="W134" i="47"/>
  <c r="AG132" i="47"/>
  <c r="AC81" i="47"/>
  <c r="R73" i="47"/>
  <c r="AD73" i="47" s="1"/>
  <c r="E75" i="47"/>
  <c r="AA73" i="47"/>
  <c r="K74" i="47"/>
  <c r="AJ74" i="47"/>
  <c r="V71" i="47"/>
  <c r="AE71" i="47" s="1"/>
  <c r="K71" i="47"/>
  <c r="N72" i="47"/>
  <c r="AK72" i="47"/>
  <c r="K72" i="47"/>
  <c r="S71" i="47"/>
  <c r="O69" i="47"/>
  <c r="AG69" i="47"/>
  <c r="C75" i="47"/>
  <c r="N69" i="47"/>
  <c r="AC69" i="47" s="1"/>
  <c r="S68" i="47"/>
  <c r="V68" i="47"/>
  <c r="AE68" i="47" s="1"/>
  <c r="AB54" i="47"/>
  <c r="AH42" i="47"/>
  <c r="AI42" i="47" s="1"/>
  <c r="AH50" i="47"/>
  <c r="AI50" i="47" s="1"/>
  <c r="AF32" i="47"/>
  <c r="AC33" i="47"/>
  <c r="AE37" i="47"/>
  <c r="AK38" i="47"/>
  <c r="AJ38" i="47"/>
  <c r="N38" i="47"/>
  <c r="AC38" i="47" s="1"/>
  <c r="K38" i="47"/>
  <c r="AJ36" i="47"/>
  <c r="R36" i="47"/>
  <c r="AD36" i="47" s="1"/>
  <c r="K36" i="47"/>
  <c r="AK36" i="47"/>
  <c r="E39" i="47"/>
  <c r="AG36" i="47"/>
  <c r="V34" i="47"/>
  <c r="G39" i="47"/>
  <c r="K34" i="47"/>
  <c r="K33" i="47"/>
  <c r="AJ33" i="47"/>
  <c r="AK33" i="47"/>
  <c r="AG33" i="47"/>
  <c r="C39" i="47"/>
  <c r="AJ31" i="47"/>
  <c r="K31" i="47"/>
  <c r="AK31" i="47"/>
  <c r="AG31" i="47"/>
  <c r="N31" i="47"/>
  <c r="Z31" i="47"/>
  <c r="AF31" i="47" s="1"/>
  <c r="I39" i="47"/>
  <c r="N37" i="47"/>
  <c r="K37" i="47"/>
  <c r="AK37" i="47"/>
  <c r="AH37" i="47" s="1"/>
  <c r="AI37" i="47" s="1"/>
  <c r="W36" i="47"/>
  <c r="AJ34" i="47"/>
  <c r="AG34" i="47"/>
  <c r="AK34" i="47"/>
  <c r="N34" i="47"/>
  <c r="AJ32" i="47"/>
  <c r="AK32" i="47"/>
  <c r="N32" i="47"/>
  <c r="AC32" i="47" s="1"/>
  <c r="AE33" i="47"/>
  <c r="O35" i="47"/>
  <c r="AK35" i="47"/>
  <c r="W32" i="47"/>
  <c r="AF77" i="47"/>
  <c r="AF62" i="47"/>
  <c r="G362" i="47"/>
  <c r="G350" i="47"/>
  <c r="AD169" i="47"/>
  <c r="AC26" i="47"/>
  <c r="AC61" i="47"/>
  <c r="E390" i="47"/>
  <c r="AF61" i="47"/>
  <c r="AG234" i="47"/>
  <c r="E239" i="47"/>
  <c r="Z22" i="47"/>
  <c r="AF22" i="47" s="1"/>
  <c r="AA230" i="47"/>
  <c r="K225" i="47"/>
  <c r="V225" i="47"/>
  <c r="AC222" i="47"/>
  <c r="AE223" i="47"/>
  <c r="O228" i="47"/>
  <c r="W229" i="47"/>
  <c r="N229" i="47"/>
  <c r="AC229" i="47" s="1"/>
  <c r="W228" i="47"/>
  <c r="Z226" i="47"/>
  <c r="AF226" i="47" s="1"/>
  <c r="O223" i="47"/>
  <c r="AG222" i="47"/>
  <c r="S230" i="47"/>
  <c r="V230" i="47"/>
  <c r="AG227" i="47"/>
  <c r="K227" i="47"/>
  <c r="AK227" i="47"/>
  <c r="W226" i="47"/>
  <c r="AJ224" i="47"/>
  <c r="Z224" i="47"/>
  <c r="AF224" i="47" s="1"/>
  <c r="AF206" i="47"/>
  <c r="AD205" i="47"/>
  <c r="K216" i="47"/>
  <c r="G220" i="47"/>
  <c r="AG216" i="47"/>
  <c r="V216" i="47"/>
  <c r="Z214" i="47"/>
  <c r="AJ214" i="47"/>
  <c r="AK214" i="47"/>
  <c r="AG214" i="47"/>
  <c r="K214" i="47"/>
  <c r="AF211" i="47"/>
  <c r="K208" i="47"/>
  <c r="AG208" i="47"/>
  <c r="N204" i="47"/>
  <c r="AB211" i="47"/>
  <c r="AH211" i="47"/>
  <c r="AI211" i="47" s="1"/>
  <c r="Z218" i="47"/>
  <c r="AF218" i="47" s="1"/>
  <c r="S215" i="47"/>
  <c r="O208" i="47"/>
  <c r="AC198" i="47"/>
  <c r="AD199" i="47"/>
  <c r="S212" i="47"/>
  <c r="AE198" i="47"/>
  <c r="K218" i="47"/>
  <c r="AJ218" i="47"/>
  <c r="AK218" i="47"/>
  <c r="N218" i="47"/>
  <c r="AC218" i="47" s="1"/>
  <c r="AG218" i="47"/>
  <c r="AK215" i="47"/>
  <c r="AG215" i="47"/>
  <c r="R215" i="47"/>
  <c r="AD215" i="47" s="1"/>
  <c r="AJ215" i="47"/>
  <c r="K215" i="47"/>
  <c r="AG213" i="47"/>
  <c r="N213" i="47"/>
  <c r="AC213" i="47" s="1"/>
  <c r="AK213" i="47"/>
  <c r="AJ213" i="47"/>
  <c r="AK209" i="47"/>
  <c r="O209" i="47"/>
  <c r="AG209" i="47"/>
  <c r="AJ209" i="47"/>
  <c r="O204" i="47"/>
  <c r="K213" i="47"/>
  <c r="AE214" i="47"/>
  <c r="AC216" i="47"/>
  <c r="AE210" i="47"/>
  <c r="AC206" i="47"/>
  <c r="AB78" i="47"/>
  <c r="K21" i="47"/>
  <c r="K19" i="47"/>
  <c r="AE23" i="47"/>
  <c r="R21" i="47"/>
  <c r="AD21" i="47" s="1"/>
  <c r="K16" i="47"/>
  <c r="K13" i="47"/>
  <c r="K12" i="47"/>
  <c r="AF311" i="47"/>
  <c r="AE308" i="47"/>
  <c r="AB260" i="47"/>
  <c r="AF252" i="47"/>
  <c r="AB262" i="47"/>
  <c r="AF256" i="47"/>
  <c r="AE242" i="47"/>
  <c r="AA247" i="47"/>
  <c r="AE225" i="47"/>
  <c r="AE212" i="47"/>
  <c r="W125" i="47"/>
  <c r="AA122" i="47"/>
  <c r="Z122" i="47"/>
  <c r="AA117" i="47"/>
  <c r="AJ115" i="47"/>
  <c r="K115" i="47"/>
  <c r="AK115" i="47"/>
  <c r="S113" i="47"/>
  <c r="K113" i="47"/>
  <c r="AG113" i="47"/>
  <c r="AJ113" i="47"/>
  <c r="AH113" i="47" s="1"/>
  <c r="AI113" i="47" s="1"/>
  <c r="AC126" i="47"/>
  <c r="AD119" i="47"/>
  <c r="AA124" i="47"/>
  <c r="K124" i="47"/>
  <c r="Z124" i="47"/>
  <c r="AF124" i="47" s="1"/>
  <c r="AG124" i="47"/>
  <c r="S123" i="47"/>
  <c r="AK123" i="47"/>
  <c r="AG123" i="47"/>
  <c r="R123" i="47"/>
  <c r="K123" i="47"/>
  <c r="AA121" i="47"/>
  <c r="AA116" i="47"/>
  <c r="AF119" i="47"/>
  <c r="R125" i="47"/>
  <c r="AB125" i="47" s="1"/>
  <c r="R122" i="47"/>
  <c r="AJ122" i="47"/>
  <c r="AH122" i="47" s="1"/>
  <c r="AI122" i="47" s="1"/>
  <c r="R117" i="47"/>
  <c r="AB117" i="47" s="1"/>
  <c r="AG117" i="47"/>
  <c r="K117" i="47"/>
  <c r="V115" i="47"/>
  <c r="AE115" i="47" s="1"/>
  <c r="AA113" i="47"/>
  <c r="Z113" i="47"/>
  <c r="AB113" i="47" s="1"/>
  <c r="S124" i="47"/>
  <c r="AA120" i="47"/>
  <c r="O114" i="47"/>
  <c r="AF93" i="47"/>
  <c r="S98" i="47"/>
  <c r="N96" i="47"/>
  <c r="V96" i="47"/>
  <c r="AE96" i="47" s="1"/>
  <c r="AB82" i="47"/>
  <c r="C406" i="47"/>
  <c r="C378" i="47"/>
  <c r="C410" i="47"/>
  <c r="E370" i="47"/>
  <c r="AH48" i="47"/>
  <c r="AI48" i="47" s="1"/>
  <c r="AB48" i="47"/>
  <c r="AF26" i="47"/>
  <c r="AA35" i="47"/>
  <c r="R38" i="47"/>
  <c r="AD38" i="47"/>
  <c r="X7" i="47"/>
  <c r="AF185" i="47"/>
  <c r="AF304" i="47"/>
  <c r="Z20" i="47"/>
  <c r="AF20" i="47" s="1"/>
  <c r="AB254" i="47"/>
  <c r="AE278" i="47"/>
  <c r="AF308" i="47"/>
  <c r="AD304" i="47"/>
  <c r="AH26" i="47"/>
  <c r="AI26" i="47" s="1"/>
  <c r="AK303" i="47"/>
  <c r="R312" i="47"/>
  <c r="AK300" i="47"/>
  <c r="AJ301" i="47"/>
  <c r="AJ305" i="47"/>
  <c r="AJ313" i="47"/>
  <c r="AJ315" i="47"/>
  <c r="AK306" i="47"/>
  <c r="K318" i="47"/>
  <c r="I293" i="47"/>
  <c r="K282" i="47"/>
  <c r="G321" i="47"/>
  <c r="I321" i="47"/>
  <c r="K298" i="47"/>
  <c r="K300" i="47"/>
  <c r="K275" i="47"/>
  <c r="R318" i="47"/>
  <c r="AD318" i="47" s="1"/>
  <c r="AC202" i="47"/>
  <c r="K310" i="47"/>
  <c r="V263" i="47"/>
  <c r="AE263" i="47" s="1"/>
  <c r="Z299" i="47"/>
  <c r="AF299" i="47" s="1"/>
  <c r="V310" i="47"/>
  <c r="AE310" i="47" s="1"/>
  <c r="K313" i="47"/>
  <c r="AG38" i="47"/>
  <c r="AE15" i="47"/>
  <c r="AB15" i="47"/>
  <c r="AD28" i="47"/>
  <c r="AB28" i="47"/>
  <c r="Z34" i="47"/>
  <c r="S32" i="47"/>
  <c r="AG32" i="47"/>
  <c r="C29" i="47"/>
  <c r="K27" i="47"/>
  <c r="AG27" i="47"/>
  <c r="AK27" i="47"/>
  <c r="AJ27" i="47"/>
  <c r="W17" i="47"/>
  <c r="AJ22" i="47"/>
  <c r="K22" i="47"/>
  <c r="R22" i="47"/>
  <c r="AG22" i="47"/>
  <c r="W21" i="47"/>
  <c r="AJ18" i="47"/>
  <c r="AH18" i="47" s="1"/>
  <c r="AI18" i="47" s="1"/>
  <c r="K18" i="47"/>
  <c r="AG18" i="47"/>
  <c r="N17" i="47"/>
  <c r="AC17" i="47" s="1"/>
  <c r="AJ14" i="47"/>
  <c r="N14" i="47"/>
  <c r="AC14" i="47" s="1"/>
  <c r="K14" i="47"/>
  <c r="AK14" i="47"/>
  <c r="T7" i="47"/>
  <c r="Z36" i="47"/>
  <c r="AF36" i="47" s="1"/>
  <c r="AG35" i="47"/>
  <c r="Z35" i="47"/>
  <c r="AF35" i="47"/>
  <c r="AJ35" i="47"/>
  <c r="AH35" i="47"/>
  <c r="AI35" i="47" s="1"/>
  <c r="K35" i="47"/>
  <c r="AA21" i="47"/>
  <c r="Z14" i="47"/>
  <c r="AF14" i="47" s="1"/>
  <c r="AJ13" i="47"/>
  <c r="V13" i="47"/>
  <c r="AE13" i="47"/>
  <c r="AG13" i="47"/>
  <c r="G24" i="47"/>
  <c r="C344" i="47"/>
  <c r="S36" i="47"/>
  <c r="AK28" i="47"/>
  <c r="AH28" i="47" s="1"/>
  <c r="AI28" i="47" s="1"/>
  <c r="O28" i="47"/>
  <c r="E29" i="47"/>
  <c r="R27" i="47"/>
  <c r="AD27" i="47" s="1"/>
  <c r="AG21" i="47"/>
  <c r="AK21" i="47"/>
  <c r="N21" i="47"/>
  <c r="AC21" i="47" s="1"/>
  <c r="AJ21" i="47"/>
  <c r="W18" i="47"/>
  <c r="O13" i="47"/>
  <c r="C321" i="47"/>
  <c r="V317" i="47"/>
  <c r="AE317" i="47" s="1"/>
  <c r="R316" i="47"/>
  <c r="AD316" i="47" s="1"/>
  <c r="AD275" i="47"/>
  <c r="AJ291" i="47"/>
  <c r="K291" i="47"/>
  <c r="N291" i="47"/>
  <c r="AC291" i="47" s="1"/>
  <c r="AG285" i="47"/>
  <c r="AJ285" i="47"/>
  <c r="V285" i="47"/>
  <c r="AE285" i="47" s="1"/>
  <c r="Z283" i="47"/>
  <c r="AF283" i="47" s="1"/>
  <c r="AJ283" i="47"/>
  <c r="AG280" i="47"/>
  <c r="AK280" i="47"/>
  <c r="AJ280" i="47"/>
  <c r="AJ279" i="47"/>
  <c r="O277" i="47"/>
  <c r="AG277" i="47"/>
  <c r="AJ277" i="47"/>
  <c r="AC292" i="47"/>
  <c r="AD286" i="47"/>
  <c r="AF268" i="47"/>
  <c r="AA269" i="47"/>
  <c r="Z275" i="47"/>
  <c r="AF275" i="47" s="1"/>
  <c r="AK267" i="47"/>
  <c r="K285" i="47"/>
  <c r="N285" i="47"/>
  <c r="AK285" i="47"/>
  <c r="AK283" i="47"/>
  <c r="AG283" i="47"/>
  <c r="R283" i="47"/>
  <c r="K277" i="47"/>
  <c r="AK277" i="47"/>
  <c r="AK275" i="47"/>
  <c r="AG275" i="47"/>
  <c r="R274" i="47"/>
  <c r="AB274" i="47" s="1"/>
  <c r="K274" i="47"/>
  <c r="AG274" i="47"/>
  <c r="AK274" i="47"/>
  <c r="AJ271" i="47"/>
  <c r="AJ274" i="47"/>
  <c r="V289" i="47"/>
  <c r="K289" i="47"/>
  <c r="AG289" i="47"/>
  <c r="AJ286" i="47"/>
  <c r="K286" i="47"/>
  <c r="AK286" i="47"/>
  <c r="AG286" i="47"/>
  <c r="AK281" i="47"/>
  <c r="AG281" i="47"/>
  <c r="AJ281" i="47"/>
  <c r="AA280" i="47"/>
  <c r="R272" i="47"/>
  <c r="AD272" i="47"/>
  <c r="K272" i="47"/>
  <c r="AK272" i="47"/>
  <c r="AK271" i="47"/>
  <c r="N271" i="47"/>
  <c r="AC271" i="47" s="1"/>
  <c r="AG271" i="47"/>
  <c r="K271" i="47"/>
  <c r="AG269" i="47"/>
  <c r="N269" i="47"/>
  <c r="AC269" i="47" s="1"/>
  <c r="AK269" i="47"/>
  <c r="AJ269" i="47"/>
  <c r="K267" i="47"/>
  <c r="E293" i="47"/>
  <c r="AG267" i="47"/>
  <c r="AJ267" i="47"/>
  <c r="N288" i="47"/>
  <c r="AC288" i="47" s="1"/>
  <c r="AJ288" i="47"/>
  <c r="K288" i="47"/>
  <c r="AK288" i="47"/>
  <c r="Z286" i="47"/>
  <c r="AF286" i="47" s="1"/>
  <c r="K279" i="47"/>
  <c r="AK279" i="47"/>
  <c r="AG279" i="47"/>
  <c r="G293" i="47"/>
  <c r="V269" i="47"/>
  <c r="AE269" i="47" s="1"/>
  <c r="Z267" i="47"/>
  <c r="AF267" i="47" s="1"/>
  <c r="AB218" i="47"/>
  <c r="AB200" i="47"/>
  <c r="AC204" i="47"/>
  <c r="AB204" i="47"/>
  <c r="AA219" i="47"/>
  <c r="Z219" i="47"/>
  <c r="I220" i="47"/>
  <c r="O216" i="47"/>
  <c r="AK216" i="47"/>
  <c r="AJ216" i="47"/>
  <c r="AF214" i="47"/>
  <c r="AB214" i="47"/>
  <c r="AC203" i="47"/>
  <c r="AD207" i="47"/>
  <c r="AE217" i="47"/>
  <c r="AD212" i="47"/>
  <c r="S201" i="47"/>
  <c r="R201" i="47"/>
  <c r="K201" i="47"/>
  <c r="AG201" i="47"/>
  <c r="AJ201" i="47"/>
  <c r="AK201" i="47"/>
  <c r="K198" i="47"/>
  <c r="AJ198" i="47"/>
  <c r="AK198" i="47"/>
  <c r="E220" i="47"/>
  <c r="R198" i="47"/>
  <c r="R210" i="47"/>
  <c r="AD210" i="47" s="1"/>
  <c r="K210" i="47"/>
  <c r="AJ210" i="47"/>
  <c r="AK210" i="47"/>
  <c r="AG210" i="47"/>
  <c r="S208" i="47"/>
  <c r="AJ208" i="47"/>
  <c r="N208" i="47"/>
  <c r="AC208" i="47" s="1"/>
  <c r="AK208" i="47"/>
  <c r="S204" i="47"/>
  <c r="AJ204" i="47"/>
  <c r="AK204" i="47"/>
  <c r="AG204" i="47"/>
  <c r="C220" i="47"/>
  <c r="K204" i="47"/>
  <c r="AC219" i="47"/>
  <c r="N215" i="47"/>
  <c r="AC215" i="47" s="1"/>
  <c r="W214" i="47"/>
  <c r="AA203" i="47"/>
  <c r="Z203" i="47"/>
  <c r="AG203" i="47"/>
  <c r="AJ203" i="47"/>
  <c r="AA215" i="47"/>
  <c r="O214" i="47"/>
  <c r="S219" i="47"/>
  <c r="R219" i="47"/>
  <c r="AB219" i="47" s="1"/>
  <c r="K219" i="47"/>
  <c r="AG219" i="47"/>
  <c r="AK219" i="47"/>
  <c r="AJ219" i="47"/>
  <c r="AA201" i="47"/>
  <c r="Z201" i="47"/>
  <c r="AB156" i="47"/>
  <c r="AE144" i="47"/>
  <c r="AC152" i="47"/>
  <c r="AE147" i="47"/>
  <c r="AD143" i="47"/>
  <c r="AB143" i="47"/>
  <c r="I372" i="47"/>
  <c r="AA20" i="47"/>
  <c r="K415" i="47"/>
  <c r="E440" i="47"/>
  <c r="K399" i="47"/>
  <c r="E436" i="47"/>
  <c r="E429" i="47"/>
  <c r="K371" i="47"/>
  <c r="X342" i="47"/>
  <c r="E421" i="47"/>
  <c r="K339" i="47"/>
  <c r="AD201" i="47"/>
  <c r="S18" i="47"/>
  <c r="AA17" i="47"/>
  <c r="AK16" i="47"/>
  <c r="S15" i="47"/>
  <c r="AA13" i="47"/>
  <c r="O20" i="47"/>
  <c r="AK13" i="47"/>
  <c r="AD298" i="47"/>
  <c r="AC306" i="47"/>
  <c r="AC319" i="47"/>
  <c r="AK314" i="47"/>
  <c r="AK318" i="47"/>
  <c r="R314" i="47"/>
  <c r="R310" i="47"/>
  <c r="AD310" i="47" s="1"/>
  <c r="K311" i="47"/>
  <c r="K314" i="47"/>
  <c r="K308" i="47"/>
  <c r="O316" i="47"/>
  <c r="S307" i="47"/>
  <c r="W304" i="47"/>
  <c r="O304" i="47"/>
  <c r="AA303" i="47"/>
  <c r="S303" i="47"/>
  <c r="Z303" i="47"/>
  <c r="AA301" i="47"/>
  <c r="S301" i="47"/>
  <c r="S298" i="47"/>
  <c r="O296" i="47"/>
  <c r="AA295" i="47"/>
  <c r="K315" i="47"/>
  <c r="W295" i="47"/>
  <c r="N313" i="47"/>
  <c r="R305" i="47"/>
  <c r="AA304" i="47"/>
  <c r="S304" i="47"/>
  <c r="W303" i="47"/>
  <c r="O303" i="47"/>
  <c r="V303" i="47"/>
  <c r="AE303" i="47" s="1"/>
  <c r="W301" i="47"/>
  <c r="O301" i="47"/>
  <c r="E321" i="47"/>
  <c r="O298" i="47"/>
  <c r="S296" i="47"/>
  <c r="O295" i="47"/>
  <c r="S295" i="47"/>
  <c r="V267" i="47"/>
  <c r="O283" i="47"/>
  <c r="W276" i="47"/>
  <c r="R273" i="47"/>
  <c r="AB273" i="47" s="1"/>
  <c r="S271" i="47"/>
  <c r="W289" i="47"/>
  <c r="R289" i="47"/>
  <c r="AD289" i="47" s="1"/>
  <c r="O284" i="47"/>
  <c r="W283" i="47"/>
  <c r="W282" i="47"/>
  <c r="Z282" i="47"/>
  <c r="S281" i="47"/>
  <c r="S263" i="47"/>
  <c r="AB258" i="47"/>
  <c r="AF242" i="47"/>
  <c r="N259" i="47"/>
  <c r="AC259" i="47" s="1"/>
  <c r="W257" i="47"/>
  <c r="AA253" i="47"/>
  <c r="W246" i="47"/>
  <c r="O244" i="47"/>
  <c r="S241" i="47"/>
  <c r="W251" i="47"/>
  <c r="O251" i="47"/>
  <c r="W248" i="47"/>
  <c r="W247" i="47"/>
  <c r="W244" i="47"/>
  <c r="S246" i="47"/>
  <c r="AA251" i="47"/>
  <c r="S233" i="47"/>
  <c r="AA235" i="47"/>
  <c r="AA234" i="47"/>
  <c r="S237" i="47"/>
  <c r="O235" i="47"/>
  <c r="AA225" i="47"/>
  <c r="S224" i="47"/>
  <c r="W185" i="47"/>
  <c r="AA193" i="47"/>
  <c r="W192" i="47"/>
  <c r="W190" i="47"/>
  <c r="S191" i="47"/>
  <c r="W189" i="47"/>
  <c r="O180" i="47"/>
  <c r="K180" i="47"/>
  <c r="V179" i="47"/>
  <c r="AE179" i="47" s="1"/>
  <c r="K179" i="47"/>
  <c r="R178" i="47"/>
  <c r="AJ178" i="47"/>
  <c r="W177" i="47"/>
  <c r="AK177" i="47"/>
  <c r="AH177" i="47" s="1"/>
  <c r="AI177" i="47" s="1"/>
  <c r="Z177" i="47"/>
  <c r="R176" i="47"/>
  <c r="AD176" i="47" s="1"/>
  <c r="V181" i="47"/>
  <c r="AE181" i="47" s="1"/>
  <c r="AA180" i="47"/>
  <c r="W174" i="47"/>
  <c r="AB180" i="47"/>
  <c r="AE174" i="47"/>
  <c r="AD181" i="47"/>
  <c r="AA175" i="47"/>
  <c r="K174" i="47"/>
  <c r="S174" i="47"/>
  <c r="AF162" i="47"/>
  <c r="W169" i="47"/>
  <c r="N169" i="47"/>
  <c r="AC169" i="47" s="1"/>
  <c r="O165" i="47"/>
  <c r="AA163" i="47"/>
  <c r="S163" i="47"/>
  <c r="AA170" i="47"/>
  <c r="W168" i="47"/>
  <c r="O168" i="47"/>
  <c r="O162" i="47"/>
  <c r="K149" i="47"/>
  <c r="R131" i="47"/>
  <c r="K131" i="47"/>
  <c r="K132" i="47"/>
  <c r="AJ139" i="47"/>
  <c r="Z129" i="47"/>
  <c r="AF129" i="47" s="1"/>
  <c r="AE129" i="47"/>
  <c r="O134" i="47"/>
  <c r="AJ129" i="47"/>
  <c r="AG138" i="47"/>
  <c r="AK129" i="47"/>
  <c r="K129" i="47"/>
  <c r="S133" i="47"/>
  <c r="AA135" i="47"/>
  <c r="Z135" i="47"/>
  <c r="AF135" i="47" s="1"/>
  <c r="O138" i="47"/>
  <c r="AJ132" i="47"/>
  <c r="K138" i="47"/>
  <c r="AK138" i="47"/>
  <c r="AH138" i="47" s="1"/>
  <c r="AI138" i="47" s="1"/>
  <c r="AK132" i="47"/>
  <c r="AA129" i="47"/>
  <c r="N132" i="47"/>
  <c r="AC132" i="47" s="1"/>
  <c r="N138" i="47"/>
  <c r="AB138" i="47" s="1"/>
  <c r="AC144" i="47"/>
  <c r="S155" i="47"/>
  <c r="AG152" i="47"/>
  <c r="N148" i="47"/>
  <c r="AB148" i="47" s="1"/>
  <c r="AG148" i="47"/>
  <c r="AJ148" i="47"/>
  <c r="K148" i="47"/>
  <c r="AK148" i="47"/>
  <c r="AK157" i="47"/>
  <c r="O157" i="47"/>
  <c r="V152" i="47"/>
  <c r="AE152" i="47" s="1"/>
  <c r="O148" i="47"/>
  <c r="C160" i="47"/>
  <c r="W157" i="47"/>
  <c r="Z144" i="47"/>
  <c r="AF144" i="47" s="1"/>
  <c r="W152" i="47"/>
  <c r="Z151" i="47"/>
  <c r="AB151" i="47" s="1"/>
  <c r="AG151" i="47"/>
  <c r="E160" i="47"/>
  <c r="AJ144" i="47"/>
  <c r="R144" i="47"/>
  <c r="AD144" i="47" s="1"/>
  <c r="AG144" i="47"/>
  <c r="AK144" i="47"/>
  <c r="AB147" i="47"/>
  <c r="AK151" i="47"/>
  <c r="S159" i="47"/>
  <c r="K159" i="47"/>
  <c r="AJ159" i="47"/>
  <c r="AH159" i="47" s="1"/>
  <c r="AI159" i="47" s="1"/>
  <c r="R159" i="47"/>
  <c r="AD159" i="47" s="1"/>
  <c r="AG159" i="47"/>
  <c r="W158" i="47"/>
  <c r="V158" i="47"/>
  <c r="AJ158" i="47"/>
  <c r="N157" i="47"/>
  <c r="AB157" i="47" s="1"/>
  <c r="AG157" i="47"/>
  <c r="AJ157" i="47"/>
  <c r="K157" i="47"/>
  <c r="AJ156" i="47"/>
  <c r="AG156" i="47"/>
  <c r="AG150" i="47"/>
  <c r="S146" i="47"/>
  <c r="R146" i="47"/>
  <c r="AD146" i="47" s="1"/>
  <c r="AJ146" i="47"/>
  <c r="AJ145" i="47"/>
  <c r="AK145" i="47"/>
  <c r="S144" i="47"/>
  <c r="V149" i="47"/>
  <c r="AK149" i="47"/>
  <c r="AG149" i="47"/>
  <c r="G160" i="47"/>
  <c r="K151" i="47"/>
  <c r="AA151" i="47"/>
  <c r="V153" i="47"/>
  <c r="AE153" i="47" s="1"/>
  <c r="AJ149" i="47"/>
  <c r="I160" i="47"/>
  <c r="AC158" i="47"/>
  <c r="R155" i="47"/>
  <c r="AD155" i="47" s="1"/>
  <c r="AK155" i="47"/>
  <c r="AJ155" i="47"/>
  <c r="AG155" i="47"/>
  <c r="O154" i="47"/>
  <c r="N154" i="47"/>
  <c r="AC154" i="47" s="1"/>
  <c r="AJ154" i="47"/>
  <c r="AG154" i="47"/>
  <c r="K154" i="47"/>
  <c r="Z153" i="47"/>
  <c r="AF153" i="47" s="1"/>
  <c r="K156" i="47"/>
  <c r="AK150" i="47"/>
  <c r="AH150" i="47" s="1"/>
  <c r="AI150" i="47" s="1"/>
  <c r="N149" i="47"/>
  <c r="AC149" i="47" s="1"/>
  <c r="K147" i="47"/>
  <c r="AJ147" i="47"/>
  <c r="AK147" i="47"/>
  <c r="AG145" i="47"/>
  <c r="R145" i="47"/>
  <c r="AD145" i="47" s="1"/>
  <c r="Z158" i="47"/>
  <c r="AF158" i="47" s="1"/>
  <c r="AG158" i="47"/>
  <c r="K158" i="47"/>
  <c r="AK158" i="47"/>
  <c r="AK153" i="47"/>
  <c r="AG153" i="47"/>
  <c r="K153" i="47"/>
  <c r="AJ153" i="47"/>
  <c r="AJ152" i="47"/>
  <c r="K152" i="47"/>
  <c r="AJ151" i="47"/>
  <c r="K146" i="47"/>
  <c r="AK146" i="47"/>
  <c r="N146" i="47"/>
  <c r="AC146" i="47" s="1"/>
  <c r="AJ143" i="47"/>
  <c r="AG143" i="47"/>
  <c r="W129" i="47"/>
  <c r="V124" i="47"/>
  <c r="AE124" i="47" s="1"/>
  <c r="S122" i="47"/>
  <c r="S102" i="47"/>
  <c r="AD87" i="47"/>
  <c r="AA98" i="47"/>
  <c r="AG98" i="47"/>
  <c r="AK98" i="47"/>
  <c r="AH98" i="47" s="1"/>
  <c r="AI98" i="47" s="1"/>
  <c r="Z98" i="47"/>
  <c r="K98" i="47"/>
  <c r="V93" i="47"/>
  <c r="AE93" i="47" s="1"/>
  <c r="K92" i="47"/>
  <c r="AG92" i="47"/>
  <c r="R92" i="47"/>
  <c r="AD92" i="47" s="1"/>
  <c r="AJ92" i="47"/>
  <c r="AK92" i="47"/>
  <c r="O90" i="47"/>
  <c r="S89" i="47"/>
  <c r="AK89" i="47"/>
  <c r="W88" i="47"/>
  <c r="S87" i="47"/>
  <c r="K87" i="47"/>
  <c r="S97" i="47"/>
  <c r="Z96" i="47"/>
  <c r="AF96" i="47" s="1"/>
  <c r="K96" i="47"/>
  <c r="W96" i="47"/>
  <c r="AF87" i="47"/>
  <c r="AD94" i="47"/>
  <c r="K93" i="47"/>
  <c r="AK93" i="47"/>
  <c r="R93" i="47"/>
  <c r="AJ93" i="47"/>
  <c r="AG93" i="47"/>
  <c r="AJ97" i="47"/>
  <c r="K97" i="47"/>
  <c r="R97" i="47"/>
  <c r="AB97" i="47" s="1"/>
  <c r="O95" i="47"/>
  <c r="AC93" i="47"/>
  <c r="S80" i="47"/>
  <c r="W78" i="47"/>
  <c r="O78" i="47"/>
  <c r="S77" i="47"/>
  <c r="S78" i="47"/>
  <c r="AA74" i="47"/>
  <c r="S70" i="47"/>
  <c r="AB50" i="47"/>
  <c r="AC53" i="47"/>
  <c r="S63" i="47"/>
  <c r="O59" i="47"/>
  <c r="AA58" i="47"/>
  <c r="W52" i="47"/>
  <c r="AA46" i="47"/>
  <c r="S45" i="47"/>
  <c r="W44" i="47"/>
  <c r="O43" i="47"/>
  <c r="AD42" i="47"/>
  <c r="W63" i="47"/>
  <c r="O62" i="47"/>
  <c r="O60" i="47"/>
  <c r="S56" i="47"/>
  <c r="AA52" i="47"/>
  <c r="O52" i="47"/>
  <c r="W50" i="47"/>
  <c r="S43" i="47"/>
  <c r="O64" i="47"/>
  <c r="AA63" i="47"/>
  <c r="S62" i="47"/>
  <c r="S60" i="47"/>
  <c r="W56" i="47"/>
  <c r="O55" i="47"/>
  <c r="AA54" i="47"/>
  <c r="O54" i="47"/>
  <c r="AA53" i="47"/>
  <c r="W43" i="47"/>
  <c r="S35" i="47"/>
  <c r="AA34" i="47"/>
  <c r="S34" i="47"/>
  <c r="O33" i="47"/>
  <c r="W35" i="47"/>
  <c r="W34" i="47"/>
  <c r="O34" i="47"/>
  <c r="AD13" i="47"/>
  <c r="AC16" i="47"/>
  <c r="AB16" i="47"/>
  <c r="AA12" i="47"/>
  <c r="AJ19" i="47"/>
  <c r="AG14" i="47"/>
  <c r="AJ15" i="47"/>
  <c r="AK15" i="47"/>
  <c r="AG19" i="47"/>
  <c r="AG12" i="47"/>
  <c r="O14" i="47"/>
  <c r="AJ16" i="47"/>
  <c r="R23" i="47"/>
  <c r="AJ12" i="47"/>
  <c r="AH12" i="47" s="1"/>
  <c r="AI12" i="47" s="1"/>
  <c r="AG16" i="47"/>
  <c r="AK22" i="47"/>
  <c r="AH22" i="47" s="1"/>
  <c r="AI22" i="47" s="1"/>
  <c r="AK19" i="47"/>
  <c r="AH19" i="47" s="1"/>
  <c r="AI19" i="47" s="1"/>
  <c r="W19" i="47"/>
  <c r="O18" i="47"/>
  <c r="O17" i="47"/>
  <c r="W15" i="47"/>
  <c r="W13" i="47"/>
  <c r="K355" i="47"/>
  <c r="AF303" i="47"/>
  <c r="AB310" i="47"/>
  <c r="AF282" i="47"/>
  <c r="AF177" i="47"/>
  <c r="AD178" i="47"/>
  <c r="AB159" i="47"/>
  <c r="E420" i="47"/>
  <c r="B343" i="47"/>
  <c r="B347" i="47" s="1"/>
  <c r="X339" i="47"/>
  <c r="S168" i="47"/>
  <c r="O163" i="47"/>
  <c r="R137" i="47"/>
  <c r="AD137" i="47" s="1"/>
  <c r="K137" i="47"/>
  <c r="AK137" i="47"/>
  <c r="AJ137" i="47"/>
  <c r="AH137" i="47" s="1"/>
  <c r="AI137" i="47" s="1"/>
  <c r="S135" i="47"/>
  <c r="N135" i="47"/>
  <c r="AC135" i="47" s="1"/>
  <c r="AG135" i="47"/>
  <c r="K135" i="47"/>
  <c r="AK135" i="47"/>
  <c r="AJ135" i="47"/>
  <c r="Z134" i="47"/>
  <c r="AK130" i="47"/>
  <c r="E141" i="47"/>
  <c r="K130" i="47"/>
  <c r="AJ130" i="47"/>
  <c r="R130" i="47"/>
  <c r="AD130" i="47" s="1"/>
  <c r="Z137" i="47"/>
  <c r="AJ136" i="47"/>
  <c r="K136" i="47"/>
  <c r="AK136" i="47"/>
  <c r="AG136" i="47"/>
  <c r="R134" i="47"/>
  <c r="AD134" i="47" s="1"/>
  <c r="AG134" i="47"/>
  <c r="AK134" i="47"/>
  <c r="K134" i="47"/>
  <c r="AJ134" i="47"/>
  <c r="AA131" i="47"/>
  <c r="W130" i="47"/>
  <c r="I141" i="47"/>
  <c r="AG137" i="47"/>
  <c r="AJ140" i="47"/>
  <c r="R140" i="47"/>
  <c r="AB140" i="47" s="1"/>
  <c r="K140" i="47"/>
  <c r="V137" i="47"/>
  <c r="AE137" i="47" s="1"/>
  <c r="V130" i="47"/>
  <c r="AE130" i="47" s="1"/>
  <c r="G141" i="47"/>
  <c r="AG130" i="47"/>
  <c r="AD136" i="47"/>
  <c r="AB136" i="47"/>
  <c r="S139" i="47"/>
  <c r="AG139" i="47"/>
  <c r="K139" i="47"/>
  <c r="AK139" i="47"/>
  <c r="N139" i="47"/>
  <c r="AC139" i="47" s="1"/>
  <c r="O137" i="47"/>
  <c r="AJ133" i="47"/>
  <c r="AG133" i="47"/>
  <c r="N133" i="47"/>
  <c r="AB133" i="47" s="1"/>
  <c r="C141" i="47"/>
  <c r="K133" i="47"/>
  <c r="AK133" i="47"/>
  <c r="AJ131" i="47"/>
  <c r="AG131" i="47"/>
  <c r="AK131" i="47"/>
  <c r="S131" i="47"/>
  <c r="AJ108" i="47"/>
  <c r="AH108" i="47" s="1"/>
  <c r="AI108" i="47" s="1"/>
  <c r="R107" i="47"/>
  <c r="AD107" i="47" s="1"/>
  <c r="AA104" i="47"/>
  <c r="AG107" i="47"/>
  <c r="AA91" i="47"/>
  <c r="AC96" i="47"/>
  <c r="AK91" i="47"/>
  <c r="AC87" i="47"/>
  <c r="AJ96" i="47"/>
  <c r="AA96" i="47"/>
  <c r="AK96" i="47"/>
  <c r="S92" i="47"/>
  <c r="S90" i="47"/>
  <c r="I99" i="47"/>
  <c r="Z88" i="47"/>
  <c r="N88" i="47"/>
  <c r="AC88" i="47" s="1"/>
  <c r="C99" i="47"/>
  <c r="K88" i="47"/>
  <c r="AK88" i="47"/>
  <c r="AJ88" i="47"/>
  <c r="Z95" i="47"/>
  <c r="AF95" i="47" s="1"/>
  <c r="AG95" i="47"/>
  <c r="AJ95" i="47"/>
  <c r="N95" i="47"/>
  <c r="AC95" i="47" s="1"/>
  <c r="K95" i="47"/>
  <c r="AK95" i="47"/>
  <c r="S88" i="47"/>
  <c r="K91" i="47"/>
  <c r="AA90" i="47"/>
  <c r="AE92" i="47"/>
  <c r="AB92" i="47"/>
  <c r="AC89" i="47"/>
  <c r="V91" i="47"/>
  <c r="AE91" i="47" s="1"/>
  <c r="AG91" i="47"/>
  <c r="AJ91" i="47"/>
  <c r="AH91" i="47" s="1"/>
  <c r="AI91" i="47" s="1"/>
  <c r="O89" i="47"/>
  <c r="E99" i="47"/>
  <c r="AJ89" i="47"/>
  <c r="K89" i="47"/>
  <c r="R89" i="47"/>
  <c r="AG89" i="47"/>
  <c r="V87" i="47"/>
  <c r="G99" i="47"/>
  <c r="AJ87" i="47"/>
  <c r="AK87" i="47"/>
  <c r="AG87" i="47"/>
  <c r="V88" i="47"/>
  <c r="AE88" i="47" s="1"/>
  <c r="W97" i="47"/>
  <c r="AK97" i="47"/>
  <c r="AH97" i="47" s="1"/>
  <c r="AI97" i="47" s="1"/>
  <c r="AG97" i="47"/>
  <c r="S95" i="47"/>
  <c r="V90" i="47"/>
  <c r="AE90" i="47" s="1"/>
  <c r="AK90" i="47"/>
  <c r="AG90" i="47"/>
  <c r="AJ90" i="47"/>
  <c r="N90" i="47"/>
  <c r="K90" i="47"/>
  <c r="W81" i="47"/>
  <c r="O81" i="47"/>
  <c r="AK68" i="47"/>
  <c r="AJ71" i="47"/>
  <c r="K73" i="47"/>
  <c r="G75" i="47"/>
  <c r="AG71" i="47"/>
  <c r="AJ68" i="47"/>
  <c r="AH68" i="47" s="1"/>
  <c r="AI68" i="47" s="1"/>
  <c r="W68" i="47"/>
  <c r="AG68" i="47"/>
  <c r="K68" i="47"/>
  <c r="AJ72" i="47"/>
  <c r="AH72" i="47" s="1"/>
  <c r="AI72" i="47" s="1"/>
  <c r="K70" i="47"/>
  <c r="AJ70" i="47"/>
  <c r="AJ73" i="47"/>
  <c r="AF68" i="47"/>
  <c r="I75" i="47"/>
  <c r="V73" i="47"/>
  <c r="AE73" i="47" s="1"/>
  <c r="Z70" i="47"/>
  <c r="AF70" i="47"/>
  <c r="N71" i="47"/>
  <c r="AC71" i="47" s="1"/>
  <c r="AJ69" i="47"/>
  <c r="AK69" i="47"/>
  <c r="AG72" i="47"/>
  <c r="AK71" i="47"/>
  <c r="AK70" i="47"/>
  <c r="V70" i="47"/>
  <c r="AE70" i="47" s="1"/>
  <c r="AK73" i="47"/>
  <c r="S73" i="47"/>
  <c r="N68" i="47"/>
  <c r="AB46" i="47"/>
  <c r="AE46" i="47"/>
  <c r="AB65" i="47"/>
  <c r="AE65" i="47"/>
  <c r="AE64" i="47"/>
  <c r="AB64" i="47"/>
  <c r="AF56" i="47"/>
  <c r="AB56" i="47"/>
  <c r="AC62" i="47"/>
  <c r="AB62" i="47"/>
  <c r="AF44" i="47"/>
  <c r="AB57" i="47"/>
  <c r="AF57" i="47"/>
  <c r="AB44" i="47"/>
  <c r="W59" i="47"/>
  <c r="O50" i="47"/>
  <c r="AA45" i="47"/>
  <c r="AA38" i="47"/>
  <c r="O22" i="47"/>
  <c r="R317" i="47"/>
  <c r="O305" i="47"/>
  <c r="AD274" i="47"/>
  <c r="AH267" i="47"/>
  <c r="AI267" i="47" s="1"/>
  <c r="AB270" i="47"/>
  <c r="AD270" i="47"/>
  <c r="AG291" i="47"/>
  <c r="AF277" i="47"/>
  <c r="S290" i="47"/>
  <c r="AA285" i="47"/>
  <c r="V292" i="47"/>
  <c r="S292" i="47"/>
  <c r="AJ290" i="47"/>
  <c r="AH290" i="47" s="1"/>
  <c r="AI290" i="47" s="1"/>
  <c r="K290" i="47"/>
  <c r="K287" i="47"/>
  <c r="O285" i="47"/>
  <c r="AA291" i="47"/>
  <c r="AA288" i="47"/>
  <c r="AG288" i="47"/>
  <c r="AK292" i="47"/>
  <c r="AK287" i="47"/>
  <c r="AJ292" i="47"/>
  <c r="V291" i="47"/>
  <c r="AE291" i="47" s="1"/>
  <c r="V276" i="47"/>
  <c r="AE276" i="47" s="1"/>
  <c r="AG290" i="47"/>
  <c r="R288" i="47"/>
  <c r="AD288" i="47" s="1"/>
  <c r="R287" i="47"/>
  <c r="AE243" i="47"/>
  <c r="AC242" i="47"/>
  <c r="AB255" i="47"/>
  <c r="AD257" i="47"/>
  <c r="N263" i="47"/>
  <c r="K263" i="47"/>
  <c r="AJ263" i="47"/>
  <c r="AK263" i="47"/>
  <c r="AH263" i="47" s="1"/>
  <c r="AI263" i="47" s="1"/>
  <c r="AG262" i="47"/>
  <c r="V261" i="47"/>
  <c r="AE261" i="47" s="1"/>
  <c r="S259" i="47"/>
  <c r="AK256" i="47"/>
  <c r="K256" i="47"/>
  <c r="AG256" i="47"/>
  <c r="AJ255" i="47"/>
  <c r="K255" i="47"/>
  <c r="K249" i="47"/>
  <c r="AK249" i="47"/>
  <c r="S248" i="47"/>
  <c r="AK248" i="47"/>
  <c r="AG248" i="47"/>
  <c r="K253" i="47"/>
  <c r="R253" i="47"/>
  <c r="AD253" i="47" s="1"/>
  <c r="AJ253" i="47"/>
  <c r="AK252" i="47"/>
  <c r="AH252" i="47" s="1"/>
  <c r="AI252" i="47" s="1"/>
  <c r="K251" i="47"/>
  <c r="AJ245" i="47"/>
  <c r="AG250" i="47"/>
  <c r="K250" i="47"/>
  <c r="AK250" i="47"/>
  <c r="AJ247" i="47"/>
  <c r="AJ241" i="47"/>
  <c r="K241" i="47"/>
  <c r="G239" i="47"/>
  <c r="S238" i="47"/>
  <c r="AJ234" i="47"/>
  <c r="AJ236" i="47"/>
  <c r="AJ235" i="47"/>
  <c r="O237" i="47"/>
  <c r="V238" i="47"/>
  <c r="AB238" i="47" s="1"/>
  <c r="AC236" i="47"/>
  <c r="K238" i="47"/>
  <c r="AG235" i="47"/>
  <c r="V235" i="47"/>
  <c r="G404" i="47" s="1"/>
  <c r="S234" i="47"/>
  <c r="AK236" i="47"/>
  <c r="AH236" i="47" s="1"/>
  <c r="AI236" i="47" s="1"/>
  <c r="AK235" i="47"/>
  <c r="V228" i="47"/>
  <c r="AB228" i="47" s="1"/>
  <c r="AG228" i="47"/>
  <c r="AA229" i="47"/>
  <c r="AG224" i="47"/>
  <c r="E231" i="47"/>
  <c r="K224" i="47"/>
  <c r="AK224" i="47"/>
  <c r="AH224" i="47" s="1"/>
  <c r="AI224" i="47" s="1"/>
  <c r="AG223" i="47"/>
  <c r="AK223" i="47"/>
  <c r="AJ223" i="47"/>
  <c r="C231" i="47"/>
  <c r="N223" i="47"/>
  <c r="AD224" i="47"/>
  <c r="AC227" i="47"/>
  <c r="Z230" i="47"/>
  <c r="AF230" i="47" s="1"/>
  <c r="AK228" i="47"/>
  <c r="K228" i="47"/>
  <c r="AJ228" i="47"/>
  <c r="AH228" i="47" s="1"/>
  <c r="AI228" i="47" s="1"/>
  <c r="N225" i="47"/>
  <c r="AK225" i="47"/>
  <c r="AJ225" i="47"/>
  <c r="AH225" i="47" s="1"/>
  <c r="AI225" i="47" s="1"/>
  <c r="AG225" i="47"/>
  <c r="I231" i="47"/>
  <c r="AE230" i="47"/>
  <c r="AJ230" i="47"/>
  <c r="AG230" i="47"/>
  <c r="AK230" i="47"/>
  <c r="AG229" i="47"/>
  <c r="S229" i="47"/>
  <c r="AJ229" i="47"/>
  <c r="AK229" i="47"/>
  <c r="AK226" i="47"/>
  <c r="K226" i="47"/>
  <c r="AG226" i="47"/>
  <c r="R226" i="47"/>
  <c r="AD226" i="47" s="1"/>
  <c r="AJ226" i="47"/>
  <c r="V224" i="47"/>
  <c r="G231" i="47"/>
  <c r="AB215" i="47"/>
  <c r="AF201" i="47"/>
  <c r="W193" i="47"/>
  <c r="AA191" i="47"/>
  <c r="AB195" i="47"/>
  <c r="AD187" i="47"/>
  <c r="AB192" i="47"/>
  <c r="N193" i="47"/>
  <c r="AB193" i="47" s="1"/>
  <c r="AC189" i="47"/>
  <c r="AF191" i="47"/>
  <c r="AG193" i="47"/>
  <c r="AJ191" i="47"/>
  <c r="AH191" i="47" s="1"/>
  <c r="AI191" i="47" s="1"/>
  <c r="K189" i="47"/>
  <c r="V191" i="47"/>
  <c r="AB191" i="47" s="1"/>
  <c r="AA192" i="47"/>
  <c r="AK193" i="47"/>
  <c r="AH193" i="47" s="1"/>
  <c r="AI193" i="47" s="1"/>
  <c r="AJ193" i="47"/>
  <c r="K193" i="47"/>
  <c r="R189" i="47"/>
  <c r="AD189" i="47" s="1"/>
  <c r="AA174" i="47"/>
  <c r="W163" i="47"/>
  <c r="AA168" i="47"/>
  <c r="R121" i="47"/>
  <c r="AD121" i="47" s="1"/>
  <c r="AK104" i="47"/>
  <c r="N91" i="47"/>
  <c r="AG94" i="47"/>
  <c r="N94" i="47"/>
  <c r="AC94" i="47" s="1"/>
  <c r="AG88" i="47"/>
  <c r="AD69" i="47"/>
  <c r="AD68" i="47"/>
  <c r="AB55" i="47"/>
  <c r="S54" i="47"/>
  <c r="S53" i="47"/>
  <c r="O48" i="47"/>
  <c r="I348" i="47"/>
  <c r="AB27" i="47"/>
  <c r="AF12" i="47"/>
  <c r="AE20" i="47"/>
  <c r="G340" i="47"/>
  <c r="AA22" i="47"/>
  <c r="S20" i="47"/>
  <c r="AB13" i="47"/>
  <c r="AC263" i="47"/>
  <c r="AH41" i="47"/>
  <c r="AI41" i="47" s="1"/>
  <c r="AH55" i="47"/>
  <c r="AI55" i="47" s="1"/>
  <c r="E352" i="47"/>
  <c r="AH46" i="47"/>
  <c r="AI46" i="47" s="1"/>
  <c r="AH60" i="47"/>
  <c r="AI60" i="47" s="1"/>
  <c r="AB45" i="47"/>
  <c r="AB18" i="47"/>
  <c r="AC18" i="47"/>
  <c r="AB36" i="47"/>
  <c r="AH38" i="47"/>
  <c r="AI38" i="47" s="1"/>
  <c r="AH34" i="47"/>
  <c r="AI34" i="47" s="1"/>
  <c r="W38" i="47"/>
  <c r="S17" i="47"/>
  <c r="AB38" i="47"/>
  <c r="AB14" i="47"/>
  <c r="E348" i="47"/>
  <c r="AF34" i="47"/>
  <c r="I344" i="47"/>
  <c r="AB59" i="47"/>
  <c r="AB43" i="47"/>
  <c r="AD41" i="47"/>
  <c r="AD58" i="47"/>
  <c r="AB49" i="47"/>
  <c r="AD45" i="47"/>
  <c r="AA56" i="47"/>
  <c r="W48" i="47"/>
  <c r="C360" i="47"/>
  <c r="AF91" i="47"/>
  <c r="AB95" i="47"/>
  <c r="Z110" i="47"/>
  <c r="AF110" i="47" s="1"/>
  <c r="O107" i="47"/>
  <c r="R102" i="47"/>
  <c r="AD102" i="47" s="1"/>
  <c r="AG102" i="47"/>
  <c r="W110" i="47"/>
  <c r="W107" i="47"/>
  <c r="Z107" i="47"/>
  <c r="AF107" i="47" s="1"/>
  <c r="AJ107" i="47"/>
  <c r="W106" i="47"/>
  <c r="S104" i="47"/>
  <c r="N104" i="47"/>
  <c r="AD103" i="47"/>
  <c r="O102" i="47"/>
  <c r="AD106" i="47"/>
  <c r="AJ110" i="47"/>
  <c r="R110" i="47"/>
  <c r="AD110" i="47" s="1"/>
  <c r="K110" i="47"/>
  <c r="V106" i="47"/>
  <c r="AE106" i="47" s="1"/>
  <c r="R105" i="47"/>
  <c r="AB105" i="47" s="1"/>
  <c r="AD105" i="47"/>
  <c r="W102" i="47"/>
  <c r="I111" i="47"/>
  <c r="O106" i="47"/>
  <c r="AJ109" i="47"/>
  <c r="K106" i="47"/>
  <c r="AK106" i="47"/>
  <c r="AF113" i="47"/>
  <c r="R158" i="47"/>
  <c r="AB158" i="47" s="1"/>
  <c r="AA190" i="47"/>
  <c r="AH216" i="47"/>
  <c r="AI216" i="47" s="1"/>
  <c r="AD219" i="47"/>
  <c r="AD198" i="47"/>
  <c r="AB213" i="47"/>
  <c r="O213" i="47"/>
  <c r="O199" i="47"/>
  <c r="R227" i="47"/>
  <c r="AD227" i="47" s="1"/>
  <c r="AK234" i="47"/>
  <c r="R234" i="47"/>
  <c r="AD234" i="47" s="1"/>
  <c r="AB244" i="47"/>
  <c r="AF248" i="47"/>
  <c r="AB286" i="47"/>
  <c r="AF290" i="47"/>
  <c r="R291" i="47"/>
  <c r="AD291" i="47" s="1"/>
  <c r="AA267" i="47"/>
  <c r="AG316" i="47"/>
  <c r="AK320" i="47"/>
  <c r="V316" i="47"/>
  <c r="V320" i="47"/>
  <c r="AE320" i="47" s="1"/>
  <c r="K319" i="47"/>
  <c r="W318" i="47"/>
  <c r="AJ320" i="47"/>
  <c r="K307" i="47"/>
  <c r="AE267" i="47"/>
  <c r="AB267" i="47"/>
  <c r="AB279" i="47"/>
  <c r="AE279" i="47"/>
  <c r="N290" i="47"/>
  <c r="AC290" i="47" s="1"/>
  <c r="AG292" i="47"/>
  <c r="AK290" i="47"/>
  <c r="K292" i="47"/>
  <c r="AG254" i="47"/>
  <c r="AF233" i="47"/>
  <c r="I404" i="47"/>
  <c r="AF229" i="47"/>
  <c r="AB229" i="47"/>
  <c r="AF203" i="47"/>
  <c r="AF209" i="47"/>
  <c r="AE184" i="47"/>
  <c r="AK194" i="47"/>
  <c r="AJ189" i="47"/>
  <c r="R186" i="47"/>
  <c r="AD186" i="47" s="1"/>
  <c r="N186" i="47"/>
  <c r="AC186" i="47" s="1"/>
  <c r="K194" i="47"/>
  <c r="AG189" i="47"/>
  <c r="AG194" i="47"/>
  <c r="K176" i="47"/>
  <c r="AK176" i="47"/>
  <c r="AJ176" i="47"/>
  <c r="N174" i="47"/>
  <c r="AB174" i="47" s="1"/>
  <c r="AG174" i="47"/>
  <c r="AJ174" i="47"/>
  <c r="AH174" i="47" s="1"/>
  <c r="AI174" i="47" s="1"/>
  <c r="C182" i="47"/>
  <c r="AK174" i="47"/>
  <c r="AG176" i="47"/>
  <c r="V176" i="47"/>
  <c r="AE176" i="47" s="1"/>
  <c r="AD175" i="47"/>
  <c r="W181" i="47"/>
  <c r="Z179" i="47"/>
  <c r="AB179" i="47" s="1"/>
  <c r="AK179" i="47"/>
  <c r="AJ179" i="47"/>
  <c r="AG179" i="47"/>
  <c r="W178" i="47"/>
  <c r="O177" i="47"/>
  <c r="R177" i="47"/>
  <c r="AD177" i="47" s="1"/>
  <c r="AG177" i="47"/>
  <c r="E182" i="47"/>
  <c r="K177" i="47"/>
  <c r="I182" i="47"/>
  <c r="Z175" i="47"/>
  <c r="AF175" i="47" s="1"/>
  <c r="AC179" i="47"/>
  <c r="O181" i="47"/>
  <c r="AG181" i="47"/>
  <c r="AK180" i="47"/>
  <c r="AG180" i="47"/>
  <c r="W180" i="47"/>
  <c r="AJ180" i="47"/>
  <c r="O176" i="47"/>
  <c r="V175" i="47"/>
  <c r="G182" i="47"/>
  <c r="K175" i="47"/>
  <c r="AK175" i="47"/>
  <c r="AJ175" i="47"/>
  <c r="AG175" i="47"/>
  <c r="AD174" i="47"/>
  <c r="N181" i="47"/>
  <c r="AB181" i="47" s="1"/>
  <c r="AJ181" i="47"/>
  <c r="K181" i="47"/>
  <c r="AK181" i="47"/>
  <c r="N178" i="47"/>
  <c r="AC178" i="47" s="1"/>
  <c r="AK178" i="47"/>
  <c r="AH178" i="47" s="1"/>
  <c r="AI178" i="47" s="1"/>
  <c r="K178" i="47"/>
  <c r="AG178" i="47"/>
  <c r="Z176" i="47"/>
  <c r="AB166" i="47"/>
  <c r="AE166" i="47"/>
  <c r="AB169" i="47"/>
  <c r="AD170" i="47"/>
  <c r="AK170" i="47"/>
  <c r="AK163" i="47"/>
  <c r="AK168" i="47"/>
  <c r="AH168" i="47" s="1"/>
  <c r="AI168" i="47" s="1"/>
  <c r="K166" i="47"/>
  <c r="Z170" i="47"/>
  <c r="AF170" i="47" s="1"/>
  <c r="AC168" i="47"/>
  <c r="R164" i="47"/>
  <c r="AD164" i="47" s="1"/>
  <c r="V170" i="47"/>
  <c r="O170" i="47"/>
  <c r="AG168" i="47"/>
  <c r="AJ170" i="47"/>
  <c r="AH170" i="47"/>
  <c r="AI170" i="47" s="1"/>
  <c r="K163" i="47"/>
  <c r="E172" i="47"/>
  <c r="R168" i="47"/>
  <c r="AB168" i="47" s="1"/>
  <c r="AB165" i="47"/>
  <c r="AJ163" i="47"/>
  <c r="AB124" i="47"/>
  <c r="O104" i="47"/>
  <c r="AC110" i="47"/>
  <c r="AF101" i="47"/>
  <c r="W109" i="47"/>
  <c r="AG106" i="47"/>
  <c r="AJ106" i="47"/>
  <c r="AH106" i="47" s="1"/>
  <c r="AI106" i="47" s="1"/>
  <c r="N106" i="47"/>
  <c r="AC106" i="47" s="1"/>
  <c r="Z104" i="47"/>
  <c r="AF104" i="47" s="1"/>
  <c r="S103" i="47"/>
  <c r="C111" i="47"/>
  <c r="AK102" i="47"/>
  <c r="AJ102" i="47"/>
  <c r="N102" i="47"/>
  <c r="AC102" i="47" s="1"/>
  <c r="K102" i="47"/>
  <c r="AJ101" i="47"/>
  <c r="K101" i="47"/>
  <c r="AG101" i="47"/>
  <c r="AK101" i="47"/>
  <c r="AH101" i="47" s="1"/>
  <c r="AI101" i="47" s="1"/>
  <c r="AB101" i="47"/>
  <c r="Z106" i="47"/>
  <c r="AF106" i="47" s="1"/>
  <c r="AG105" i="47"/>
  <c r="AK105" i="47"/>
  <c r="AJ105" i="47"/>
  <c r="K105" i="47"/>
  <c r="V104" i="47"/>
  <c r="AE104" i="47"/>
  <c r="AA103" i="47"/>
  <c r="G111" i="47"/>
  <c r="AK103" i="47"/>
  <c r="V103" i="47"/>
  <c r="AB103" i="47" s="1"/>
  <c r="AJ103" i="47"/>
  <c r="AG103" i="47"/>
  <c r="G323" i="47"/>
  <c r="G328" i="47" s="1"/>
  <c r="AE102" i="47"/>
  <c r="S110" i="47"/>
  <c r="V110" i="47"/>
  <c r="AE110" i="47" s="1"/>
  <c r="AK110" i="47"/>
  <c r="AH110" i="47" s="1"/>
  <c r="AI110" i="47" s="1"/>
  <c r="AG110" i="47"/>
  <c r="N109" i="47"/>
  <c r="AC109" i="47" s="1"/>
  <c r="AG109" i="47"/>
  <c r="K109" i="47"/>
  <c r="AK109" i="47"/>
  <c r="AH109" i="47" s="1"/>
  <c r="AI109" i="47" s="1"/>
  <c r="AJ104" i="47"/>
  <c r="AG104" i="47"/>
  <c r="R104" i="47"/>
  <c r="AD104" i="47" s="1"/>
  <c r="E111" i="47"/>
  <c r="G364" i="47"/>
  <c r="AE94" i="47"/>
  <c r="AB81" i="47"/>
  <c r="AE175" i="47"/>
  <c r="AE295" i="47"/>
  <c r="AH190" i="47"/>
  <c r="AI190" i="47" s="1"/>
  <c r="AE171" i="47"/>
  <c r="AH147" i="47"/>
  <c r="AI147" i="47" s="1"/>
  <c r="AH136" i="47"/>
  <c r="AI136" i="47" s="1"/>
  <c r="AH283" i="47"/>
  <c r="AI283" i="47" s="1"/>
  <c r="AD283" i="47"/>
  <c r="AG163" i="47"/>
  <c r="AD122" i="47"/>
  <c r="AD118" i="47"/>
  <c r="AB118" i="47"/>
  <c r="AH71" i="47"/>
  <c r="AI71" i="47" s="1"/>
  <c r="AC91" i="47"/>
  <c r="AE191" i="47"/>
  <c r="AB198" i="47"/>
  <c r="AB70" i="47"/>
  <c r="C348" i="47"/>
  <c r="AB72" i="47"/>
  <c r="AC72" i="47"/>
  <c r="AB32" i="47"/>
  <c r="AB222" i="47"/>
  <c r="AF222" i="47"/>
  <c r="AE256" i="47"/>
  <c r="AB301" i="47"/>
  <c r="AH51" i="47"/>
  <c r="AI51" i="47" s="1"/>
  <c r="AH65" i="47"/>
  <c r="AI65" i="47" s="1"/>
  <c r="AK291" i="47"/>
  <c r="AH291" i="47" s="1"/>
  <c r="AI291" i="47" s="1"/>
  <c r="K235" i="47"/>
  <c r="C402" i="47"/>
  <c r="C354" i="47"/>
  <c r="AF288" i="47"/>
  <c r="AB288" i="47"/>
  <c r="AH213" i="47"/>
  <c r="AI213" i="47" s="1"/>
  <c r="Z94" i="47"/>
  <c r="AF94" i="47" s="1"/>
  <c r="AB19" i="47"/>
  <c r="AC19" i="47"/>
  <c r="AH14" i="47"/>
  <c r="AI14" i="47" s="1"/>
  <c r="AB107" i="47"/>
  <c r="AB226" i="47"/>
  <c r="AD317" i="47"/>
  <c r="AH89" i="47"/>
  <c r="AI89" i="47" s="1"/>
  <c r="AH96" i="47"/>
  <c r="AI96" i="47" s="1"/>
  <c r="AB149" i="47"/>
  <c r="AD89" i="47"/>
  <c r="AB89" i="47"/>
  <c r="AF137" i="47"/>
  <c r="I376" i="47"/>
  <c r="AB137" i="47"/>
  <c r="AD23" i="47"/>
  <c r="C376" i="47"/>
  <c r="AC133" i="47"/>
  <c r="AH146" i="47"/>
  <c r="AI146" i="47" s="1"/>
  <c r="AD273" i="47"/>
  <c r="AC285" i="47"/>
  <c r="AD22" i="47"/>
  <c r="E344" i="47"/>
  <c r="AD123" i="47"/>
  <c r="AC34" i="47"/>
  <c r="AE34" i="47"/>
  <c r="AB83" i="47"/>
  <c r="AE194" i="47"/>
  <c r="AB146" i="47"/>
  <c r="AB201" i="47"/>
  <c r="AB275" i="47"/>
  <c r="AD312" i="47"/>
  <c r="AE281" i="47"/>
  <c r="AD277" i="47"/>
  <c r="G366" i="47"/>
  <c r="Z23" i="47"/>
  <c r="AB23" i="47" s="1"/>
  <c r="AG23" i="47"/>
  <c r="AJ23" i="47"/>
  <c r="AK23" i="47"/>
  <c r="AF179" i="47"/>
  <c r="AC104" i="47"/>
  <c r="AF176" i="47"/>
  <c r="C400" i="47"/>
  <c r="AF88" i="47"/>
  <c r="AB135" i="47"/>
  <c r="AB139" i="47"/>
  <c r="G356" i="47"/>
  <c r="AB96" i="47"/>
  <c r="AF134" i="47"/>
  <c r="AD93" i="47"/>
  <c r="AE158" i="47"/>
  <c r="AC138" i="47"/>
  <c r="AF219" i="47"/>
  <c r="AB235" i="47"/>
  <c r="C372" i="47"/>
  <c r="AC238" i="47"/>
  <c r="AD194" i="47"/>
  <c r="K375" i="47"/>
  <c r="AE202" i="47"/>
  <c r="K379" i="47"/>
  <c r="E433" i="47"/>
  <c r="K347" i="47"/>
  <c r="C196" i="47"/>
  <c r="AJ184" i="47"/>
  <c r="N171" i="47"/>
  <c r="C384" i="47" s="1"/>
  <c r="AC167" i="47"/>
  <c r="AJ47" i="47"/>
  <c r="AH47" i="47" s="1"/>
  <c r="AI47" i="47" s="1"/>
  <c r="N47" i="47"/>
  <c r="C352" i="47" s="1"/>
  <c r="AG47" i="47"/>
  <c r="C66" i="47"/>
  <c r="AD300" i="47"/>
  <c r="AH271" i="47"/>
  <c r="AI271" i="47" s="1"/>
  <c r="AH204" i="47"/>
  <c r="AI204" i="47" s="1"/>
  <c r="AK184" i="47"/>
  <c r="K168" i="47"/>
  <c r="AH153" i="47"/>
  <c r="AI153" i="47" s="1"/>
  <c r="AH114" i="47"/>
  <c r="AI114" i="47" s="1"/>
  <c r="AH92" i="47"/>
  <c r="AI92" i="47" s="1"/>
  <c r="AH90" i="47"/>
  <c r="AI90" i="47" s="1"/>
  <c r="K81" i="47"/>
  <c r="AH32" i="47"/>
  <c r="AI32" i="47" s="1"/>
  <c r="AD287" i="47"/>
  <c r="G392" i="47"/>
  <c r="AE292" i="47"/>
  <c r="AB292" i="47"/>
  <c r="AB225" i="47"/>
  <c r="AC225" i="47"/>
  <c r="AC223" i="47"/>
  <c r="AB223" i="47"/>
  <c r="AE228" i="47"/>
  <c r="AB230" i="47"/>
  <c r="C356" i="47"/>
  <c r="AB129" i="47"/>
  <c r="AC313" i="47"/>
  <c r="AB208" i="47"/>
  <c r="AH119" i="47"/>
  <c r="AI119" i="47" s="1"/>
  <c r="AH117" i="47"/>
  <c r="AI117" i="47" s="1"/>
  <c r="AH121" i="47"/>
  <c r="AI121" i="47" s="1"/>
  <c r="AB256" i="47"/>
  <c r="AB116" i="47"/>
  <c r="AC184" i="47"/>
  <c r="E382" i="47"/>
  <c r="E358" i="47"/>
  <c r="I366" i="47"/>
  <c r="AK107" i="47"/>
  <c r="AH107" i="47" s="1"/>
  <c r="AI107" i="47" s="1"/>
  <c r="I346" i="47"/>
  <c r="R302" i="47"/>
  <c r="AD302" i="47" s="1"/>
  <c r="I374" i="47"/>
  <c r="K170" i="47"/>
  <c r="AK164" i="47"/>
  <c r="K49" i="47"/>
  <c r="X341" i="47"/>
  <c r="C325" i="47"/>
  <c r="O375" i="47"/>
  <c r="O379" i="47"/>
  <c r="O387" i="47"/>
  <c r="O391" i="47"/>
  <c r="O403" i="47"/>
  <c r="O415" i="47"/>
  <c r="AE309" i="47"/>
  <c r="AB309" i="47"/>
  <c r="AE251" i="47"/>
  <c r="G264" i="47"/>
  <c r="AK251" i="47"/>
  <c r="AJ251" i="47"/>
  <c r="AH144" i="47"/>
  <c r="AI144" i="47" s="1"/>
  <c r="AE170" i="47"/>
  <c r="G380" i="47"/>
  <c r="AE149" i="47"/>
  <c r="AB132" i="47"/>
  <c r="G376" i="47"/>
  <c r="AE132" i="47"/>
  <c r="I24" i="47"/>
  <c r="Z17" i="47"/>
  <c r="I323" i="47"/>
  <c r="I328" i="47" s="1"/>
  <c r="AF21" i="47"/>
  <c r="AB21" i="47"/>
  <c r="K343" i="47"/>
  <c r="E435" i="47"/>
  <c r="E432" i="47"/>
  <c r="E422" i="47"/>
  <c r="E426" i="47"/>
  <c r="A20" i="9"/>
  <c r="A4" i="11"/>
  <c r="A4" i="13" s="1"/>
  <c r="A4" i="15" s="1"/>
  <c r="A4" i="17" s="1"/>
  <c r="AF302" i="47"/>
  <c r="K302" i="47"/>
  <c r="AB186" i="47"/>
  <c r="I392" i="47"/>
  <c r="AF186" i="47"/>
  <c r="AH166" i="47"/>
  <c r="AI166" i="47" s="1"/>
  <c r="AG82" i="47"/>
  <c r="I360" i="47"/>
  <c r="AF80" i="47"/>
  <c r="AB80" i="47"/>
  <c r="AH61" i="47"/>
  <c r="AI61" i="47" s="1"/>
  <c r="AH285" i="47"/>
  <c r="AI285" i="47" s="1"/>
  <c r="AK238" i="47"/>
  <c r="AH238" i="47" s="1"/>
  <c r="AI238" i="47" s="1"/>
  <c r="AH192" i="47"/>
  <c r="AI192" i="47" s="1"/>
  <c r="AG171" i="47"/>
  <c r="AB126" i="47"/>
  <c r="AE126" i="47"/>
  <c r="G372" i="47"/>
  <c r="AH120" i="47"/>
  <c r="AI120" i="47" s="1"/>
  <c r="K94" i="47"/>
  <c r="AC114" i="47"/>
  <c r="I364" i="47"/>
  <c r="AB177" i="47"/>
  <c r="AB71" i="47"/>
  <c r="AB88" i="47"/>
  <c r="AB134" i="47"/>
  <c r="AC148" i="47"/>
  <c r="AB210" i="47"/>
  <c r="AE216" i="47"/>
  <c r="AB216" i="47"/>
  <c r="AC31" i="47"/>
  <c r="AB31" i="47"/>
  <c r="AE316" i="47"/>
  <c r="AB189" i="47"/>
  <c r="C368" i="47"/>
  <c r="AB291" i="47"/>
  <c r="AB259" i="47"/>
  <c r="AB115" i="47"/>
  <c r="AB22" i="47"/>
  <c r="AH277" i="47"/>
  <c r="AI277" i="47" s="1"/>
  <c r="AH36" i="47"/>
  <c r="AI36" i="47" s="1"/>
  <c r="AB69" i="47"/>
  <c r="AC233" i="47"/>
  <c r="AB237" i="47"/>
  <c r="B1" i="11"/>
  <c r="A1" i="13" s="1"/>
  <c r="A1" i="15" s="1"/>
  <c r="A1" i="17" s="1"/>
  <c r="A1" i="19" s="1"/>
  <c r="A1" i="20" s="1"/>
  <c r="I362" i="47"/>
  <c r="AD153" i="47"/>
  <c r="AB153" i="47"/>
  <c r="AD152" i="47"/>
  <c r="AB152" i="47"/>
  <c r="C293" i="47"/>
  <c r="AG268" i="47"/>
  <c r="AK268" i="47"/>
  <c r="AB109" i="47"/>
  <c r="AB178" i="47"/>
  <c r="I380" i="47"/>
  <c r="AE235" i="47"/>
  <c r="AH148" i="47"/>
  <c r="AI148" i="47" s="1"/>
  <c r="AD305" i="47"/>
  <c r="AH234" i="47"/>
  <c r="AI234" i="47" s="1"/>
  <c r="AH135" i="47"/>
  <c r="AI135" i="47" s="1"/>
  <c r="AH139" i="47"/>
  <c r="AI139" i="47" s="1"/>
  <c r="AB35" i="47"/>
  <c r="AF122" i="47"/>
  <c r="AF17" i="47"/>
  <c r="AF23" i="47"/>
  <c r="AC174" i="47"/>
  <c r="E400" i="47"/>
  <c r="AC193" i="47"/>
  <c r="AH95" i="47"/>
  <c r="AI95" i="47" s="1"/>
  <c r="AF98" i="47"/>
  <c r="AB98" i="47"/>
  <c r="AH73" i="47"/>
  <c r="AI73" i="47" s="1"/>
  <c r="AB276" i="47"/>
  <c r="I356" i="47"/>
  <c r="AH69" i="47"/>
  <c r="AI69" i="47" s="1"/>
  <c r="AF151" i="47"/>
  <c r="AB271" i="47"/>
  <c r="AB34" i="47"/>
  <c r="AB12" i="47" l="1"/>
  <c r="AC12" i="47"/>
  <c r="AH288" i="47"/>
  <c r="AI288" i="47" s="1"/>
  <c r="AH165" i="47"/>
  <c r="AI165" i="47" s="1"/>
  <c r="G358" i="47"/>
  <c r="K58" i="47"/>
  <c r="AG17" i="47"/>
  <c r="AH320" i="47"/>
  <c r="AI320" i="47" s="1"/>
  <c r="AE238" i="47"/>
  <c r="AB73" i="47"/>
  <c r="AB91" i="47"/>
  <c r="AC157" i="47"/>
  <c r="AH219" i="47"/>
  <c r="AI219" i="47" s="1"/>
  <c r="AH208" i="47"/>
  <c r="AI208" i="47" s="1"/>
  <c r="AB120" i="47"/>
  <c r="G382" i="47"/>
  <c r="AK156" i="47"/>
  <c r="AH156" i="47" s="1"/>
  <c r="AI156" i="47" s="1"/>
  <c r="AG313" i="47"/>
  <c r="AG311" i="47"/>
  <c r="AJ306" i="47"/>
  <c r="AH306" i="47" s="1"/>
  <c r="AI306" i="47" s="1"/>
  <c r="AG300" i="47"/>
  <c r="AJ289" i="47"/>
  <c r="AG282" i="47"/>
  <c r="AJ266" i="47"/>
  <c r="AJ261" i="47"/>
  <c r="AJ257" i="47"/>
  <c r="AG255" i="47"/>
  <c r="AG244" i="47"/>
  <c r="AK203" i="47"/>
  <c r="AG198" i="47"/>
  <c r="AG20" i="47"/>
  <c r="AB110" i="47"/>
  <c r="AB320" i="47"/>
  <c r="AH104" i="47"/>
  <c r="AI104" i="47" s="1"/>
  <c r="AH163" i="47"/>
  <c r="AI163" i="47" s="1"/>
  <c r="G400" i="47"/>
  <c r="AH223" i="47"/>
  <c r="AI223" i="47" s="1"/>
  <c r="AH279" i="47"/>
  <c r="AI279" i="47" s="1"/>
  <c r="AH43" i="47"/>
  <c r="AI43" i="47" s="1"/>
  <c r="K269" i="47"/>
  <c r="AH215" i="47"/>
  <c r="AI215" i="47" s="1"/>
  <c r="K202" i="47"/>
  <c r="AG146" i="47"/>
  <c r="K144" i="47"/>
  <c r="AH23" i="47"/>
  <c r="AI23" i="47" s="1"/>
  <c r="AH27" i="47"/>
  <c r="AI27" i="47" s="1"/>
  <c r="AK20" i="47"/>
  <c r="AJ20" i="47"/>
  <c r="K20" i="47"/>
  <c r="C24" i="47"/>
  <c r="N20" i="47"/>
  <c r="AC20" i="47" s="1"/>
  <c r="AG297" i="47"/>
  <c r="AG259" i="47"/>
  <c r="AH242" i="47"/>
  <c r="AI242" i="47" s="1"/>
  <c r="E264" i="47"/>
  <c r="AG238" i="47"/>
  <c r="K169" i="47"/>
  <c r="AD97" i="47"/>
  <c r="E364" i="47"/>
  <c r="E24" i="47"/>
  <c r="AJ17" i="47"/>
  <c r="AH17" i="47" s="1"/>
  <c r="AI17" i="47" s="1"/>
  <c r="E323" i="47"/>
  <c r="E328" i="47" s="1"/>
  <c r="R17" i="47"/>
  <c r="AD17" i="47" s="1"/>
  <c r="AK17" i="47"/>
  <c r="AJ205" i="47"/>
  <c r="AF52" i="47"/>
  <c r="E376" i="47"/>
  <c r="G430" i="47" s="1"/>
  <c r="AG317" i="47"/>
  <c r="K304" i="47"/>
  <c r="AB285" i="47"/>
  <c r="AG243" i="47"/>
  <c r="AK185" i="47"/>
  <c r="AJ164" i="47"/>
  <c r="AH164" i="47" s="1"/>
  <c r="AI164" i="47" s="1"/>
  <c r="AE58" i="47"/>
  <c r="AG58" i="47"/>
  <c r="AK58" i="47"/>
  <c r="AJ58" i="47"/>
  <c r="AH58" i="47" s="1"/>
  <c r="AI58" i="47" s="1"/>
  <c r="G66" i="47"/>
  <c r="AC68" i="47"/>
  <c r="AB68" i="47"/>
  <c r="AD314" i="47"/>
  <c r="AE119" i="47"/>
  <c r="AB119" i="47"/>
  <c r="AB104" i="47"/>
  <c r="AB102" i="47"/>
  <c r="AB94" i="47"/>
  <c r="AB171" i="47"/>
  <c r="AB144" i="47"/>
  <c r="E388" i="47"/>
  <c r="AH179" i="47"/>
  <c r="AI179" i="47" s="1"/>
  <c r="AD158" i="47"/>
  <c r="AE87" i="47"/>
  <c r="AB87" i="47"/>
  <c r="AH16" i="47"/>
  <c r="AI16" i="47" s="1"/>
  <c r="AD117" i="47"/>
  <c r="AB37" i="47"/>
  <c r="AC37" i="47"/>
  <c r="AB131" i="47"/>
  <c r="AD131" i="47"/>
  <c r="AE289" i="47"/>
  <c r="AB289" i="47"/>
  <c r="AB252" i="47"/>
  <c r="AC252" i="47"/>
  <c r="AF249" i="47"/>
  <c r="AB249" i="47"/>
  <c r="AB234" i="47"/>
  <c r="I340" i="47"/>
  <c r="AB90" i="47"/>
  <c r="AC90" i="47"/>
  <c r="AF150" i="47"/>
  <c r="AB150" i="47"/>
  <c r="AF130" i="47"/>
  <c r="AB130" i="47"/>
  <c r="AC77" i="47"/>
  <c r="AB108" i="47"/>
  <c r="AB185" i="47"/>
  <c r="I264" i="47"/>
  <c r="K257" i="47"/>
  <c r="AJ258" i="47"/>
  <c r="AG260" i="47"/>
  <c r="R269" i="47"/>
  <c r="AB269" i="47" s="1"/>
  <c r="V280" i="47"/>
  <c r="AE280" i="47" s="1"/>
  <c r="Z313" i="47"/>
  <c r="AG247" i="47"/>
  <c r="V205" i="47"/>
  <c r="AH133" i="47"/>
  <c r="AI133" i="47" s="1"/>
  <c r="AH140" i="47"/>
  <c r="AI140" i="47" s="1"/>
  <c r="AH157" i="47"/>
  <c r="AI157" i="47" s="1"/>
  <c r="AH286" i="47"/>
  <c r="AI286" i="47" s="1"/>
  <c r="AB84" i="47"/>
  <c r="G360" i="47"/>
  <c r="AH214" i="47"/>
  <c r="AI214" i="47" s="1"/>
  <c r="AB79" i="47"/>
  <c r="AH33" i="47"/>
  <c r="AI33" i="47" s="1"/>
  <c r="AH222" i="47"/>
  <c r="AI222" i="47" s="1"/>
  <c r="AH124" i="47"/>
  <c r="AI124" i="47" s="1"/>
  <c r="AH125" i="47"/>
  <c r="AI125" i="47" s="1"/>
  <c r="K258" i="47"/>
  <c r="AG261" i="47"/>
  <c r="AG258" i="47"/>
  <c r="K260" i="47"/>
  <c r="AK261" i="47"/>
  <c r="AH261" i="47" s="1"/>
  <c r="AI261" i="47" s="1"/>
  <c r="AJ262" i="47"/>
  <c r="AH262" i="47" s="1"/>
  <c r="AI262" i="47" s="1"/>
  <c r="AF60" i="47"/>
  <c r="K236" i="47"/>
  <c r="K259" i="47"/>
  <c r="AJ256" i="47"/>
  <c r="AH256" i="47" s="1"/>
  <c r="AI256" i="47" s="1"/>
  <c r="K403" i="47"/>
  <c r="E437" i="47"/>
  <c r="K391" i="47"/>
  <c r="E434" i="47"/>
  <c r="E428" i="47"/>
  <c r="K367" i="47"/>
  <c r="E427" i="47"/>
  <c r="K363" i="47"/>
  <c r="E423" i="47"/>
  <c r="X340" i="47"/>
  <c r="E424" i="47"/>
  <c r="K351" i="47"/>
  <c r="C350" i="47"/>
  <c r="C398" i="47"/>
  <c r="C414" i="47"/>
  <c r="C370" i="47"/>
  <c r="AG320" i="47"/>
  <c r="K320" i="47"/>
  <c r="AJ319" i="47"/>
  <c r="AK319" i="47"/>
  <c r="AG319" i="47"/>
  <c r="V318" i="47"/>
  <c r="AJ318" i="47"/>
  <c r="AG318" i="47"/>
  <c r="AK317" i="47"/>
  <c r="AJ317" i="47"/>
  <c r="Z317" i="47"/>
  <c r="AF317" i="47" s="1"/>
  <c r="K317" i="47"/>
  <c r="K316" i="47"/>
  <c r="N316" i="47"/>
  <c r="AC316" i="47" s="1"/>
  <c r="AJ316" i="47"/>
  <c r="AH316" i="47" s="1"/>
  <c r="AI316" i="47" s="1"/>
  <c r="AK315" i="47"/>
  <c r="R315" i="47"/>
  <c r="AJ314" i="47"/>
  <c r="AH314" i="47" s="1"/>
  <c r="AI314" i="47" s="1"/>
  <c r="V314" i="47"/>
  <c r="AE314" i="47" s="1"/>
  <c r="AK313" i="47"/>
  <c r="AH313" i="47" s="1"/>
  <c r="AI313" i="47" s="1"/>
  <c r="AG312" i="47"/>
  <c r="AK312" i="47"/>
  <c r="N312" i="47"/>
  <c r="AC312" i="47" s="1"/>
  <c r="AJ312" i="47"/>
  <c r="AJ311" i="47"/>
  <c r="AK311" i="47"/>
  <c r="R311" i="47"/>
  <c r="AJ310" i="47"/>
  <c r="AG310" i="47"/>
  <c r="AK310" i="47"/>
  <c r="AK309" i="47"/>
  <c r="AJ309" i="47"/>
  <c r="AG309" i="47"/>
  <c r="N308" i="47"/>
  <c r="AK308" i="47"/>
  <c r="AG308" i="47"/>
  <c r="AJ308" i="47"/>
  <c r="R307" i="47"/>
  <c r="AG307" i="47"/>
  <c r="AK307" i="47"/>
  <c r="AJ307" i="47"/>
  <c r="V306" i="47"/>
  <c r="AG306" i="47"/>
  <c r="K305" i="47"/>
  <c r="Z305" i="47"/>
  <c r="AG305" i="47"/>
  <c r="AK304" i="47"/>
  <c r="AG304" i="47"/>
  <c r="AJ304" i="47"/>
  <c r="N304" i="47"/>
  <c r="AC304" i="47" s="1"/>
  <c r="K303" i="47"/>
  <c r="R303" i="47"/>
  <c r="AJ303" i="47"/>
  <c r="AH303" i="47" s="1"/>
  <c r="AI303" i="47" s="1"/>
  <c r="AG302" i="47"/>
  <c r="AK302" i="47"/>
  <c r="AH302" i="47" s="1"/>
  <c r="AI302" i="47" s="1"/>
  <c r="K301" i="47"/>
  <c r="AK301" i="47"/>
  <c r="AH301" i="47" s="1"/>
  <c r="AI301" i="47" s="1"/>
  <c r="N300" i="47"/>
  <c r="AJ300" i="47"/>
  <c r="K299" i="47"/>
  <c r="AJ299" i="47"/>
  <c r="AK299" i="47"/>
  <c r="R299" i="47"/>
  <c r="V298" i="47"/>
  <c r="AG298" i="47"/>
  <c r="AK298" i="47"/>
  <c r="AH298" i="47" s="1"/>
  <c r="AI298" i="47" s="1"/>
  <c r="AK297" i="47"/>
  <c r="Z297" i="47"/>
  <c r="K297" i="47"/>
  <c r="AJ297" i="47"/>
  <c r="AH297" i="47" s="1"/>
  <c r="AI297" i="47" s="1"/>
  <c r="K296" i="47"/>
  <c r="AG296" i="47"/>
  <c r="AJ296" i="47"/>
  <c r="AK296" i="47"/>
  <c r="AJ295" i="47"/>
  <c r="K295" i="47"/>
  <c r="AG295" i="47"/>
  <c r="AK295" i="47"/>
  <c r="AK289" i="47"/>
  <c r="AH289" i="47" s="1"/>
  <c r="AI289" i="47" s="1"/>
  <c r="Z287" i="47"/>
  <c r="AG287" i="47"/>
  <c r="AJ287" i="47"/>
  <c r="AH287" i="47" s="1"/>
  <c r="AI287" i="47" s="1"/>
  <c r="AJ284" i="47"/>
  <c r="AK284" i="47"/>
  <c r="V284" i="47"/>
  <c r="AJ282" i="47"/>
  <c r="AH282" i="47" s="1"/>
  <c r="AI282" i="47" s="1"/>
  <c r="N282" i="47"/>
  <c r="K281" i="47"/>
  <c r="R281" i="47"/>
  <c r="N278" i="47"/>
  <c r="K278" i="47"/>
  <c r="AJ278" i="47"/>
  <c r="AK278" i="47"/>
  <c r="AG278" i="47"/>
  <c r="AJ276" i="47"/>
  <c r="AK276" i="47"/>
  <c r="K276" i="47"/>
  <c r="AJ275" i="47"/>
  <c r="AH275" i="47" s="1"/>
  <c r="AI275" i="47" s="1"/>
  <c r="K273" i="47"/>
  <c r="AK273" i="47"/>
  <c r="AG273" i="47"/>
  <c r="AJ273" i="47"/>
  <c r="AJ272" i="47"/>
  <c r="AH272" i="47" s="1"/>
  <c r="AI272" i="47" s="1"/>
  <c r="AG272" i="47"/>
  <c r="K270" i="47"/>
  <c r="AJ270" i="47"/>
  <c r="AH270" i="47" s="1"/>
  <c r="AI270" i="47" s="1"/>
  <c r="AG270" i="47"/>
  <c r="AJ268" i="47"/>
  <c r="AH268" i="47" s="1"/>
  <c r="AI268" i="47" s="1"/>
  <c r="V268" i="47"/>
  <c r="N266" i="47"/>
  <c r="K266" i="47"/>
  <c r="AK266" i="47"/>
  <c r="AH266" i="47" s="1"/>
  <c r="AI266" i="47" s="1"/>
  <c r="R263" i="47"/>
  <c r="AD263" i="47" s="1"/>
  <c r="AG263" i="47"/>
  <c r="AJ259" i="47"/>
  <c r="AH259" i="47" s="1"/>
  <c r="AI259" i="47" s="1"/>
  <c r="AK257" i="47"/>
  <c r="AH257" i="47" s="1"/>
  <c r="AI257" i="47" s="1"/>
  <c r="Z257" i="47"/>
  <c r="AF257" i="47" s="1"/>
  <c r="AK255" i="47"/>
  <c r="AH255" i="47" s="1"/>
  <c r="AI255" i="47" s="1"/>
  <c r="AK254" i="47"/>
  <c r="AJ254" i="47"/>
  <c r="K254" i="47"/>
  <c r="AK253" i="47"/>
  <c r="AH253" i="47" s="1"/>
  <c r="AI253" i="47" s="1"/>
  <c r="Z253" i="47"/>
  <c r="AG252" i="47"/>
  <c r="K252" i="47"/>
  <c r="V250" i="47"/>
  <c r="AJ250" i="47"/>
  <c r="AH250" i="47" s="1"/>
  <c r="AI250" i="47" s="1"/>
  <c r="AG249" i="47"/>
  <c r="AJ249" i="47"/>
  <c r="AH249" i="47" s="1"/>
  <c r="AI249" i="47" s="1"/>
  <c r="K248" i="47"/>
  <c r="N248" i="47"/>
  <c r="AJ248" i="47"/>
  <c r="AH248" i="47" s="1"/>
  <c r="AI248" i="47" s="1"/>
  <c r="K247" i="47"/>
  <c r="R247" i="47"/>
  <c r="AK247" i="47"/>
  <c r="AH247" i="47" s="1"/>
  <c r="AI247" i="47" s="1"/>
  <c r="AG246" i="47"/>
  <c r="AK246" i="47"/>
  <c r="Z246" i="47"/>
  <c r="K246" i="47"/>
  <c r="AJ246" i="47"/>
  <c r="AK244" i="47"/>
  <c r="K244" i="47"/>
  <c r="AJ244" i="47"/>
  <c r="K243" i="47"/>
  <c r="Z243" i="47"/>
  <c r="AK243" i="47"/>
  <c r="AJ243" i="47"/>
  <c r="R241" i="47"/>
  <c r="AK241" i="47"/>
  <c r="AH241" i="47" s="1"/>
  <c r="AI241" i="47" s="1"/>
  <c r="AG241" i="47"/>
  <c r="R233" i="47"/>
  <c r="AK233" i="47"/>
  <c r="AH233" i="47" s="1"/>
  <c r="AI233" i="47" s="1"/>
  <c r="R217" i="47"/>
  <c r="E396" i="47" s="1"/>
  <c r="K217" i="47"/>
  <c r="AG217" i="47"/>
  <c r="AJ217" i="47"/>
  <c r="AK217" i="47"/>
  <c r="AJ212" i="47"/>
  <c r="K212" i="47"/>
  <c r="AK212" i="47"/>
  <c r="N212" i="47"/>
  <c r="AG212" i="47"/>
  <c r="K209" i="47"/>
  <c r="V209" i="47"/>
  <c r="K207" i="47"/>
  <c r="AG207" i="47"/>
  <c r="AK207" i="47"/>
  <c r="AJ207" i="47"/>
  <c r="N207" i="47"/>
  <c r="V206" i="47"/>
  <c r="AJ206" i="47"/>
  <c r="K206" i="47"/>
  <c r="AG206" i="47"/>
  <c r="K205" i="47"/>
  <c r="AG205" i="47"/>
  <c r="AK205" i="47"/>
  <c r="AH205" i="47" s="1"/>
  <c r="AI205" i="47" s="1"/>
  <c r="V203" i="47"/>
  <c r="K203" i="47"/>
  <c r="AJ202" i="47"/>
  <c r="Z202" i="47"/>
  <c r="AG202" i="47"/>
  <c r="AK202" i="47"/>
  <c r="AK200" i="47"/>
  <c r="K200" i="47"/>
  <c r="AJ200" i="47"/>
  <c r="AG199" i="47"/>
  <c r="K199" i="47"/>
  <c r="V199" i="47"/>
  <c r="AK199" i="47"/>
  <c r="AK195" i="47"/>
  <c r="AH195" i="47" s="1"/>
  <c r="AI195" i="47" s="1"/>
  <c r="O194" i="47"/>
  <c r="AJ194" i="47"/>
  <c r="AH194" i="47" s="1"/>
  <c r="AI194" i="47" s="1"/>
  <c r="AG190" i="47"/>
  <c r="O190" i="47"/>
  <c r="AK189" i="47"/>
  <c r="AH189" i="47" s="1"/>
  <c r="AI189" i="47" s="1"/>
  <c r="N187" i="47"/>
  <c r="AK187" i="47"/>
  <c r="AH187" i="47" s="1"/>
  <c r="AI187" i="47" s="1"/>
  <c r="I196" i="47"/>
  <c r="K185" i="47"/>
  <c r="AJ185" i="47"/>
  <c r="AG185" i="47"/>
  <c r="AH149" i="47"/>
  <c r="AI149" i="47" s="1"/>
  <c r="AH318" i="47"/>
  <c r="AI318" i="47" s="1"/>
  <c r="AH203" i="47"/>
  <c r="AI203" i="47" s="1"/>
  <c r="AH315" i="47"/>
  <c r="AI315" i="47" s="1"/>
  <c r="AH300" i="47"/>
  <c r="AI300" i="47" s="1"/>
  <c r="AH186" i="47"/>
  <c r="AI186" i="47" s="1"/>
  <c r="N296" i="47"/>
  <c r="C416" i="47" s="1"/>
  <c r="K309" i="47"/>
  <c r="AB162" i="47"/>
  <c r="K262" i="47"/>
  <c r="C264" i="47"/>
  <c r="AG257" i="47"/>
  <c r="AK258" i="47"/>
  <c r="AG237" i="47"/>
  <c r="V272" i="47"/>
  <c r="AH199" i="47"/>
  <c r="AI199" i="47" s="1"/>
  <c r="AG253" i="47"/>
  <c r="AG284" i="47"/>
  <c r="R295" i="47"/>
  <c r="AG200" i="47"/>
  <c r="AG303" i="47"/>
  <c r="AG276" i="47"/>
  <c r="R319" i="47"/>
  <c r="AK206" i="47"/>
  <c r="AK305" i="47"/>
  <c r="AH305" i="47" s="1"/>
  <c r="AI305" i="47" s="1"/>
  <c r="AG167" i="47"/>
  <c r="R167" i="47"/>
  <c r="K167" i="47"/>
  <c r="AK167" i="47"/>
  <c r="AH167" i="47" s="1"/>
  <c r="AI167" i="47" s="1"/>
  <c r="C172" i="47"/>
  <c r="G172" i="47"/>
  <c r="V163" i="47"/>
  <c r="K162" i="47"/>
  <c r="AK162" i="47"/>
  <c r="R154" i="47"/>
  <c r="AK154" i="47"/>
  <c r="AH154" i="47" s="1"/>
  <c r="AI154" i="47" s="1"/>
  <c r="AK152" i="47"/>
  <c r="AH152" i="47" s="1"/>
  <c r="AI152" i="47" s="1"/>
  <c r="AK143" i="47"/>
  <c r="AH143" i="47" s="1"/>
  <c r="AI143" i="47" s="1"/>
  <c r="AG140" i="47"/>
  <c r="AJ123" i="47"/>
  <c r="AH123" i="47" s="1"/>
  <c r="AI123" i="47" s="1"/>
  <c r="AK94" i="47"/>
  <c r="AH94" i="47" s="1"/>
  <c r="AI94" i="47" s="1"/>
  <c r="AK82" i="47"/>
  <c r="R74" i="47"/>
  <c r="AK74" i="47"/>
  <c r="AH74" i="47" s="1"/>
  <c r="AI74" i="47" s="1"/>
  <c r="AB26" i="47"/>
  <c r="AJ162" i="47"/>
  <c r="AH162" i="47" s="1"/>
  <c r="AI162" i="47" s="1"/>
  <c r="I394" i="47"/>
  <c r="AH169" i="47"/>
  <c r="AI169" i="47" s="1"/>
  <c r="AD20" i="47"/>
  <c r="E340" i="47"/>
  <c r="AB20" i="47"/>
  <c r="AH155" i="47"/>
  <c r="AI155" i="47" s="1"/>
  <c r="AH62" i="47"/>
  <c r="AI62" i="47" s="1"/>
  <c r="K411" i="47"/>
  <c r="B360" i="47"/>
  <c r="B368" i="47" s="1"/>
  <c r="B376" i="47" s="1"/>
  <c r="B384" i="47" s="1"/>
  <c r="B392" i="47" s="1"/>
  <c r="B364" i="47"/>
  <c r="B372" i="47" s="1"/>
  <c r="B380" i="47" s="1"/>
  <c r="B388" i="47" s="1"/>
  <c r="B408" i="47" s="1"/>
  <c r="B396" i="47" s="1"/>
  <c r="B400" i="47" s="1"/>
  <c r="B404" i="47" s="1"/>
  <c r="B412" i="47" s="1"/>
  <c r="B416" i="47" s="1"/>
  <c r="AH229" i="47"/>
  <c r="AI229" i="47" s="1"/>
  <c r="AH134" i="47"/>
  <c r="AI134" i="47" s="1"/>
  <c r="AH21" i="47"/>
  <c r="AI21" i="47" s="1"/>
  <c r="AH118" i="47"/>
  <c r="AI118" i="47" s="1"/>
  <c r="AH230" i="47"/>
  <c r="AI230" i="47" s="1"/>
  <c r="AH235" i="47"/>
  <c r="AI235" i="47" s="1"/>
  <c r="AH64" i="47"/>
  <c r="AI64" i="47" s="1"/>
  <c r="K312" i="47"/>
  <c r="AG80" i="47"/>
  <c r="AH281" i="47"/>
  <c r="AI281" i="47" s="1"/>
  <c r="AH276" i="47"/>
  <c r="AI276" i="47" s="1"/>
  <c r="E392" i="47"/>
  <c r="AH184" i="47"/>
  <c r="AI184" i="47" s="1"/>
  <c r="AD168" i="47"/>
  <c r="C380" i="47"/>
  <c r="AB145" i="47"/>
  <c r="AH145" i="47"/>
  <c r="AI145" i="47" s="1"/>
  <c r="AC145" i="47"/>
  <c r="AH70" i="47"/>
  <c r="AI70" i="47" s="1"/>
  <c r="C340" i="47"/>
  <c r="C323" i="47"/>
  <c r="K245" i="47"/>
  <c r="AK245" i="47"/>
  <c r="AH245" i="47" s="1"/>
  <c r="AI245" i="47" s="1"/>
  <c r="AB245" i="47"/>
  <c r="AG245" i="47"/>
  <c r="AH175" i="47"/>
  <c r="AI175" i="47" s="1"/>
  <c r="AB261" i="47"/>
  <c r="G408" i="47"/>
  <c r="AH260" i="47"/>
  <c r="AI260" i="47" s="1"/>
  <c r="AH151" i="47"/>
  <c r="AI151" i="47" s="1"/>
  <c r="AB93" i="47"/>
  <c r="AH57" i="47"/>
  <c r="AI57" i="47" s="1"/>
  <c r="AB302" i="47"/>
  <c r="AH176" i="47"/>
  <c r="AI176" i="47" s="1"/>
  <c r="AF51" i="47"/>
  <c r="I352" i="47"/>
  <c r="AB51" i="47"/>
  <c r="E416" i="47"/>
  <c r="I384" i="47"/>
  <c r="AH103" i="47"/>
  <c r="AI103" i="47" s="1"/>
  <c r="AH105" i="47"/>
  <c r="AI105" i="47" s="1"/>
  <c r="AB263" i="47"/>
  <c r="C408" i="47"/>
  <c r="AD307" i="47"/>
  <c r="AB307" i="47"/>
  <c r="AE35" i="47"/>
  <c r="G348" i="47"/>
  <c r="K348" i="47" s="1"/>
  <c r="M347" i="47" s="1"/>
  <c r="C423" i="47" s="1"/>
  <c r="AE42" i="47"/>
  <c r="G352" i="47"/>
  <c r="AB42" i="47"/>
  <c r="AH226" i="47"/>
  <c r="AI226" i="47" s="1"/>
  <c r="AH292" i="47"/>
  <c r="AI292" i="47" s="1"/>
  <c r="AD140" i="47"/>
  <c r="AB155" i="47"/>
  <c r="AD125" i="47"/>
  <c r="AH274" i="47"/>
  <c r="AI274" i="47" s="1"/>
  <c r="AB123" i="47"/>
  <c r="AB184" i="47"/>
  <c r="AH63" i="47"/>
  <c r="AI63" i="47" s="1"/>
  <c r="I390" i="47"/>
  <c r="G394" i="47"/>
  <c r="G410" i="47"/>
  <c r="I382" i="47"/>
  <c r="C362" i="47"/>
  <c r="E438" i="47"/>
  <c r="K47" i="47"/>
  <c r="AH93" i="47"/>
  <c r="AI93" i="47" s="1"/>
  <c r="AH132" i="47"/>
  <c r="AI132" i="47" s="1"/>
  <c r="AH13" i="47"/>
  <c r="AI13" i="47" s="1"/>
  <c r="AH115" i="47"/>
  <c r="AI115" i="47" s="1"/>
  <c r="AH218" i="47"/>
  <c r="AI218" i="47" s="1"/>
  <c r="AB257" i="47"/>
  <c r="AB41" i="47"/>
  <c r="AH254" i="47"/>
  <c r="AI254" i="47" s="1"/>
  <c r="G344" i="47"/>
  <c r="G422" i="47" s="1"/>
  <c r="AH59" i="47"/>
  <c r="AI59" i="47" s="1"/>
  <c r="AH56" i="47"/>
  <c r="AI56" i="47" s="1"/>
  <c r="AH81" i="47"/>
  <c r="AI81" i="47" s="1"/>
  <c r="G398" i="47"/>
  <c r="G414" i="47"/>
  <c r="C342" i="47"/>
  <c r="C394" i="47"/>
  <c r="C386" i="47"/>
  <c r="K284" i="47"/>
  <c r="C404" i="47"/>
  <c r="AH77" i="47"/>
  <c r="AI77" i="47" s="1"/>
  <c r="A25" i="11"/>
  <c r="A27" i="13" s="1"/>
  <c r="A30" i="15" s="1"/>
  <c r="AB17" i="47"/>
  <c r="AH251" i="47"/>
  <c r="AI251" i="47" s="1"/>
  <c r="O418" i="47"/>
  <c r="AB47" i="47"/>
  <c r="AH102" i="47"/>
  <c r="AI102" i="47" s="1"/>
  <c r="I368" i="47"/>
  <c r="AB170" i="47"/>
  <c r="I388" i="47"/>
  <c r="AB175" i="47"/>
  <c r="AH180" i="47"/>
  <c r="AI180" i="47" s="1"/>
  <c r="AH87" i="47"/>
  <c r="AI87" i="47" s="1"/>
  <c r="AH88" i="47"/>
  <c r="AI88" i="47" s="1"/>
  <c r="AH131" i="47"/>
  <c r="AI131" i="47" s="1"/>
  <c r="AH130" i="47"/>
  <c r="AI130" i="47" s="1"/>
  <c r="AH15" i="47"/>
  <c r="AI15" i="47" s="1"/>
  <c r="AH158" i="47"/>
  <c r="AI158" i="47" s="1"/>
  <c r="AH210" i="47"/>
  <c r="AI210" i="47" s="1"/>
  <c r="AH198" i="47"/>
  <c r="AI198" i="47" s="1"/>
  <c r="AH201" i="47"/>
  <c r="AI201" i="47" s="1"/>
  <c r="AH269" i="47"/>
  <c r="AI269" i="47" s="1"/>
  <c r="AH227" i="47"/>
  <c r="AI227" i="47" s="1"/>
  <c r="AE304" i="47"/>
  <c r="AB304" i="47"/>
  <c r="AB280" i="47"/>
  <c r="AC280" i="47"/>
  <c r="AH181" i="47"/>
  <c r="AI181" i="47" s="1"/>
  <c r="AH129" i="47"/>
  <c r="AI129" i="47" s="1"/>
  <c r="AH237" i="47"/>
  <c r="AI237" i="47" s="1"/>
  <c r="AB242" i="47"/>
  <c r="AB277" i="47"/>
  <c r="K268" i="47"/>
  <c r="K23" i="47"/>
  <c r="K17" i="47"/>
  <c r="AB283" i="47"/>
  <c r="AH280" i="47"/>
  <c r="AI280" i="47" s="1"/>
  <c r="AH20" i="47"/>
  <c r="AI20" i="47" s="1"/>
  <c r="AB122" i="47"/>
  <c r="AH209" i="47"/>
  <c r="AI209" i="47" s="1"/>
  <c r="AH31" i="47"/>
  <c r="AI31" i="47" s="1"/>
  <c r="AB114" i="47"/>
  <c r="AH83" i="47"/>
  <c r="AI83" i="47" s="1"/>
  <c r="E360" i="47"/>
  <c r="AH258" i="47"/>
  <c r="AI258" i="47" s="1"/>
  <c r="AH80" i="47"/>
  <c r="AI80" i="47" s="1"/>
  <c r="AB188" i="47"/>
  <c r="AB251" i="47"/>
  <c r="AH53" i="47"/>
  <c r="AI53" i="47" s="1"/>
  <c r="AH54" i="47"/>
  <c r="AI54" i="47" s="1"/>
  <c r="AB202" i="47"/>
  <c r="AG251" i="47"/>
  <c r="AG96" i="47"/>
  <c r="AJ82" i="47"/>
  <c r="AH82" i="47" s="1"/>
  <c r="AI82" i="47" s="1"/>
  <c r="B359" i="47"/>
  <c r="B367" i="47" s="1"/>
  <c r="B375" i="47" s="1"/>
  <c r="B383" i="47" s="1"/>
  <c r="B391" i="47" s="1"/>
  <c r="B363" i="47"/>
  <c r="B371" i="47" s="1"/>
  <c r="B379" i="47" s="1"/>
  <c r="B387" i="47" s="1"/>
  <c r="B407" i="47" s="1"/>
  <c r="B395" i="47" s="1"/>
  <c r="B399" i="47" s="1"/>
  <c r="B403" i="47" s="1"/>
  <c r="B411" i="47" s="1"/>
  <c r="B415" i="47" s="1"/>
  <c r="K383" i="47"/>
  <c r="E430" i="47"/>
  <c r="K359" i="47"/>
  <c r="E431" i="47"/>
  <c r="B1" i="25"/>
  <c r="A1" i="18"/>
  <c r="A1" i="21" s="1"/>
  <c r="A1" i="22" s="1"/>
  <c r="A21" i="17"/>
  <c r="A4" i="19"/>
  <c r="A4" i="20" s="1"/>
  <c r="A4" i="25" s="1"/>
  <c r="A4" i="18" s="1"/>
  <c r="A4" i="21" s="1"/>
  <c r="A4" i="22" s="1"/>
  <c r="A4" i="47" s="1"/>
  <c r="AE224" i="47"/>
  <c r="N323" i="47"/>
  <c r="C412" i="47"/>
  <c r="AB227" i="47"/>
  <c r="AC47" i="47"/>
  <c r="AB224" i="47"/>
  <c r="C364" i="47"/>
  <c r="Z323" i="47"/>
  <c r="G368" i="47"/>
  <c r="I400" i="47"/>
  <c r="K400" i="47" s="1"/>
  <c r="M399" i="47" s="1"/>
  <c r="C436" i="47" s="1"/>
  <c r="AB164" i="47"/>
  <c r="AE103" i="47"/>
  <c r="E368" i="47"/>
  <c r="G428" i="47" s="1"/>
  <c r="AC171" i="47"/>
  <c r="AB121" i="47"/>
  <c r="C388" i="47"/>
  <c r="AB176" i="47"/>
  <c r="AB106" i="47"/>
  <c r="E372" i="47"/>
  <c r="K372" i="47" s="1"/>
  <c r="M371" i="47" s="1"/>
  <c r="C429" i="47" s="1"/>
  <c r="AC181" i="47"/>
  <c r="G388" i="47"/>
  <c r="AB290" i="47"/>
  <c r="AB268" i="47"/>
  <c r="AB63" i="47"/>
  <c r="AD63" i="47"/>
  <c r="AH308" i="47" l="1"/>
  <c r="AI308" i="47" s="1"/>
  <c r="V323" i="47"/>
  <c r="AH309" i="47"/>
  <c r="AI309" i="47" s="1"/>
  <c r="AH278" i="47"/>
  <c r="AI278" i="47" s="1"/>
  <c r="AH200" i="47"/>
  <c r="AI200" i="47" s="1"/>
  <c r="AH304" i="47"/>
  <c r="AI304" i="47" s="1"/>
  <c r="R323" i="47"/>
  <c r="AH217" i="47"/>
  <c r="AI217" i="47" s="1"/>
  <c r="K323" i="47"/>
  <c r="G332" i="47" s="1"/>
  <c r="M332" i="47" s="1"/>
  <c r="K340" i="47"/>
  <c r="M339" i="47" s="1"/>
  <c r="C421" i="47" s="1"/>
  <c r="AH246" i="47"/>
  <c r="AI246" i="47" s="1"/>
  <c r="AH185" i="47"/>
  <c r="AI185" i="47" s="1"/>
  <c r="K352" i="47"/>
  <c r="M351" i="47" s="1"/>
  <c r="C424" i="47" s="1"/>
  <c r="K376" i="47"/>
  <c r="M375" i="47" s="1"/>
  <c r="C430" i="47" s="1"/>
  <c r="AH317" i="47"/>
  <c r="AI317" i="47" s="1"/>
  <c r="AH273" i="47"/>
  <c r="AI273" i="47" s="1"/>
  <c r="AH207" i="47"/>
  <c r="AI207" i="47" s="1"/>
  <c r="G423" i="47"/>
  <c r="AC187" i="47"/>
  <c r="AB187" i="47"/>
  <c r="C392" i="47"/>
  <c r="K392" i="47" s="1"/>
  <c r="M391" i="47" s="1"/>
  <c r="C434" i="47" s="1"/>
  <c r="AE199" i="47"/>
  <c r="AB199" i="47"/>
  <c r="G396" i="47"/>
  <c r="AF202" i="47"/>
  <c r="I396" i="47"/>
  <c r="AE209" i="47"/>
  <c r="AB209" i="47"/>
  <c r="AD241" i="47"/>
  <c r="AB241" i="47"/>
  <c r="E408" i="47"/>
  <c r="AF287" i="47"/>
  <c r="AB287" i="47"/>
  <c r="I412" i="47"/>
  <c r="AB297" i="47"/>
  <c r="AF297" i="47"/>
  <c r="I416" i="47"/>
  <c r="AE298" i="47"/>
  <c r="G416" i="47"/>
  <c r="AD303" i="47"/>
  <c r="AB303" i="47"/>
  <c r="AH310" i="47"/>
  <c r="AI310" i="47" s="1"/>
  <c r="AH312" i="47"/>
  <c r="AI312" i="47" s="1"/>
  <c r="AE163" i="47"/>
  <c r="AB163" i="47"/>
  <c r="G384" i="47"/>
  <c r="AH202" i="47"/>
  <c r="AI202" i="47" s="1"/>
  <c r="AH206" i="47"/>
  <c r="AI206" i="47" s="1"/>
  <c r="AD233" i="47"/>
  <c r="AB233" i="47"/>
  <c r="E404" i="47"/>
  <c r="K404" i="47" s="1"/>
  <c r="M403" i="47" s="1"/>
  <c r="C437" i="47" s="1"/>
  <c r="AH243" i="47"/>
  <c r="AI243" i="47" s="1"/>
  <c r="AH244" i="47"/>
  <c r="AI244" i="47" s="1"/>
  <c r="AC248" i="47"/>
  <c r="AB248" i="47"/>
  <c r="AF253" i="47"/>
  <c r="AB253" i="47"/>
  <c r="AC282" i="47"/>
  <c r="AB282" i="47"/>
  <c r="AH284" i="47"/>
  <c r="AI284" i="47" s="1"/>
  <c r="AH295" i="47"/>
  <c r="AI295" i="47" s="1"/>
  <c r="AD299" i="47"/>
  <c r="AB299" i="47"/>
  <c r="AD311" i="47"/>
  <c r="AB311" i="47"/>
  <c r="AH319" i="47"/>
  <c r="AI319" i="47" s="1"/>
  <c r="AE205" i="47"/>
  <c r="AB205" i="47"/>
  <c r="AD269" i="47"/>
  <c r="E412" i="47"/>
  <c r="AB314" i="47"/>
  <c r="AD74" i="47"/>
  <c r="AB74" i="47"/>
  <c r="E356" i="47"/>
  <c r="AD154" i="47"/>
  <c r="E380" i="47"/>
  <c r="K380" i="47" s="1"/>
  <c r="M379" i="47" s="1"/>
  <c r="C431" i="47" s="1"/>
  <c r="AB154" i="47"/>
  <c r="AD167" i="47"/>
  <c r="AB167" i="47"/>
  <c r="E384" i="47"/>
  <c r="AD319" i="47"/>
  <c r="AB319" i="47"/>
  <c r="AD295" i="47"/>
  <c r="AB295" i="47"/>
  <c r="AE272" i="47"/>
  <c r="AB272" i="47"/>
  <c r="AB296" i="47"/>
  <c r="AC296" i="47"/>
  <c r="AE206" i="47"/>
  <c r="AB206" i="47"/>
  <c r="AH212" i="47"/>
  <c r="AI212" i="47" s="1"/>
  <c r="AF246" i="47"/>
  <c r="AB246" i="47"/>
  <c r="AD247" i="47"/>
  <c r="AB247" i="47"/>
  <c r="AE250" i="47"/>
  <c r="AB250" i="47"/>
  <c r="AC266" i="47"/>
  <c r="AB266" i="47"/>
  <c r="AC278" i="47"/>
  <c r="AB278" i="47"/>
  <c r="AC300" i="47"/>
  <c r="AB300" i="47"/>
  <c r="AE306" i="47"/>
  <c r="AB306" i="47"/>
  <c r="AC308" i="47"/>
  <c r="AB308" i="47"/>
  <c r="AE318" i="47"/>
  <c r="AB318" i="47"/>
  <c r="AB317" i="47"/>
  <c r="AB298" i="47"/>
  <c r="AB312" i="47"/>
  <c r="AB316" i="47"/>
  <c r="AE203" i="47"/>
  <c r="AB203" i="47"/>
  <c r="AC207" i="47"/>
  <c r="C396" i="47"/>
  <c r="Y340" i="47" s="1"/>
  <c r="AB207" i="47"/>
  <c r="AC212" i="47"/>
  <c r="AC327" i="47" s="1"/>
  <c r="AB212" i="47"/>
  <c r="AD217" i="47"/>
  <c r="AB217" i="47"/>
  <c r="AF243" i="47"/>
  <c r="I408" i="47"/>
  <c r="G438" i="47" s="1"/>
  <c r="AE268" i="47"/>
  <c r="G412" i="47"/>
  <c r="K412" i="47" s="1"/>
  <c r="M411" i="47" s="1"/>
  <c r="C439" i="47" s="1"/>
  <c r="AD281" i="47"/>
  <c r="AD326" i="47" s="1"/>
  <c r="AB281" i="47"/>
  <c r="AB284" i="47"/>
  <c r="AE284" i="47"/>
  <c r="AH296" i="47"/>
  <c r="AI296" i="47" s="1"/>
  <c r="AH299" i="47"/>
  <c r="AI299" i="47" s="1"/>
  <c r="AF305" i="47"/>
  <c r="AB305" i="47"/>
  <c r="AH307" i="47"/>
  <c r="AI307" i="47" s="1"/>
  <c r="AH311" i="47"/>
  <c r="AI311" i="47" s="1"/>
  <c r="AD315" i="47"/>
  <c r="AB315" i="47"/>
  <c r="AF313" i="47"/>
  <c r="AB313" i="47"/>
  <c r="AB243" i="47"/>
  <c r="G434" i="47"/>
  <c r="G421" i="47"/>
  <c r="G437" i="47"/>
  <c r="G431" i="47"/>
  <c r="C328" i="47"/>
  <c r="G424" i="47"/>
  <c r="C346" i="47"/>
  <c r="C390" i="47"/>
  <c r="C374" i="47"/>
  <c r="C366" i="47"/>
  <c r="C358" i="47"/>
  <c r="C382" i="47"/>
  <c r="K344" i="47"/>
  <c r="M343" i="47" s="1"/>
  <c r="C422" i="47" s="1"/>
  <c r="K360" i="47"/>
  <c r="M359" i="47" s="1"/>
  <c r="C426" i="47" s="1"/>
  <c r="G426" i="47"/>
  <c r="G433" i="47"/>
  <c r="K388" i="47"/>
  <c r="M387" i="47" s="1"/>
  <c r="C433" i="47" s="1"/>
  <c r="G429" i="47"/>
  <c r="G436" i="47"/>
  <c r="K368" i="47"/>
  <c r="M367" i="47" s="1"/>
  <c r="C428" i="47" s="1"/>
  <c r="K364" i="47"/>
  <c r="M363" i="47" s="1"/>
  <c r="C427" i="47" s="1"/>
  <c r="G427" i="47"/>
  <c r="AC325" i="47"/>
  <c r="AC328" i="47" l="1"/>
  <c r="AE328" i="47"/>
  <c r="AC326" i="47"/>
  <c r="G440" i="47"/>
  <c r="K396" i="47"/>
  <c r="M395" i="47" s="1"/>
  <c r="C435" i="47" s="1"/>
  <c r="AD328" i="47"/>
  <c r="G334" i="47"/>
  <c r="M334" i="47" s="1"/>
  <c r="G333" i="47"/>
  <c r="M333" i="47" s="1"/>
  <c r="G331" i="47"/>
  <c r="M331" i="47" s="1"/>
  <c r="K416" i="47"/>
  <c r="M415" i="47" s="1"/>
  <c r="C440" i="47" s="1"/>
  <c r="K408" i="47"/>
  <c r="M407" i="47" s="1"/>
  <c r="C438" i="47" s="1"/>
  <c r="G435" i="47"/>
  <c r="AD327" i="47"/>
  <c r="Y342" i="47"/>
  <c r="G439" i="47"/>
  <c r="AE327" i="47"/>
  <c r="AE326" i="47"/>
  <c r="AF327" i="47"/>
  <c r="AF328" i="47"/>
  <c r="AF326" i="47"/>
  <c r="AF325" i="47"/>
  <c r="AE325" i="47"/>
  <c r="Y341" i="47"/>
  <c r="AD325" i="47"/>
  <c r="G425" i="47"/>
  <c r="K356" i="47"/>
  <c r="M355" i="47" s="1"/>
  <c r="C425" i="47" s="1"/>
  <c r="G432" i="47"/>
  <c r="K384" i="47"/>
  <c r="M383" i="47" s="1"/>
  <c r="C432" i="47" s="1"/>
  <c r="AC329" i="47"/>
  <c r="AE329" i="47" l="1"/>
  <c r="AD329" i="47"/>
  <c r="AF329" i="47"/>
</calcChain>
</file>

<file path=xl/comments1.xml><?xml version="1.0" encoding="utf-8"?>
<comments xmlns="http://schemas.openxmlformats.org/spreadsheetml/2006/main">
  <authors>
    <author>user</author>
  </authors>
  <commentList>
    <comment ref="A1" authorId="0">
      <text>
        <r>
          <rPr>
            <b/>
            <sz val="12"/>
            <color indexed="81"/>
            <rFont val="Tahoma"/>
            <family val="2"/>
            <charset val="161"/>
          </rPr>
          <t>1) Για εκτύπωση επιλέξτε από τον τίτλο "Κοινα Προϊόντα σε υπεραγορές της Αμμοχώστου" μέχρι το τέλος των τιμών → Επιλέξτε File→ Επιλέξτε Print→ Επιλέξτε Selection →Επιλέξτε OK
2) Πριν από την καταχώρηση των τιμών της νέας τιμοληψίας πρέπει να γίνεται αντιγραφή των τιμών της δεξιάς στήλης κάθε υπεραγοράς του πίνακα που ακολουθεί και → ειδική επικόλληση (paste special) → τιμές (values) στην αριστερή στήλη της ίδιας υπεραγοράς. Η ίδια διαδικασία πρέπει να γίνει για όλες τις υπεραγορές. Επίσης να γίνεται αλλαγή των ημερομηνιών που αφορούν οι τιμές ανάλογα, μονο στην πρώτη υπεραγορά Λίτσα (Μετά την αντιγραφή όλων των στηλών ανά υπεραγορά από την δεξιά στην αριστερή στήλη τότε όλες οι τιμές  κάτω από τον τίτλο «ΑΥΞΗΣΕΙΣ / ΜΕΙΩΣΕΙΣ ΤΙΜΩΝ» σε καμία περίπτωση δεν πρέπει να δείχνουν αύξηση/ μείωση τιμών)
3) Μετά την καταχώρηση των νέων τιμών, δείτε τις αυξήσεις / μειώσεις τιμών ανα υπεραγορά στις στήλες που βρίσκονται κάτω από τον τίτλο «ΑΥΞΗΣΕΙΣ / ΜΕΙΩΣΕΙΣ ΤΙΜΩΝ». Η στήλη με τίτλο "διαφορά τιμών" θα σας βοηθήσει στον έλεγχο των τιμών. Εάν η διαφορά της ψηλότερης τιμής από την χαμηλότερη νέα τιμή που έχει καταγραφεί ξεπερνά τις 20 ποσοστιαίες μονάδες (20%) τότε το φόντο για το προϊόν αυτό αλλάζει σε κόκκινο, υποδεικνύοντας ότι πιθανόν να χρειαστεί επανέλεγχος των τιμών. Σημειώνεται ότι το ποσοστό διαφοράς τιμών 20% που ενδεικτικά  έχει επιλεγεί μπορείτε να το αλλάζετε  ανάλογα με το πόσο λεπτομερή έλεγχο θέλετε να προβείτε. (κάνοντας κλικ στο κελί με το ποσοστό ελέγχου και επιλέγoντας το ποσοστό που επιθυμείτε)
4) Για τις ακραίες αλλά επιβεβαιωμένες τιμές παρακαλώ οπως αναγράφετε στην στήλη του Παρατηρητηρίου «ΣΧΟΛΙΑ ΤΙΜΩΝ» η σημείωση «Ο.Κ» ώστε να μην απαιτείται περαιτέρω έλεγχος.</t>
        </r>
      </text>
    </comment>
  </commentList>
</comments>
</file>

<file path=xl/sharedStrings.xml><?xml version="1.0" encoding="utf-8"?>
<sst xmlns="http://schemas.openxmlformats.org/spreadsheetml/2006/main" count="2391" uniqueCount="383">
  <si>
    <t xml:space="preserve">Α/Α </t>
  </si>
  <si>
    <t>ΟΝΟΜΑΣΙΑ ΚΑΙ ΕΙΔΟΣ ΠΡΟΙΟΝΤΟΣ</t>
  </si>
  <si>
    <t>ΛΙΑΝΙΚΗ ΤΙΜΗ</t>
  </si>
  <si>
    <t>ΕΥΡΩ</t>
  </si>
  <si>
    <t>ΓΑΛΑ ΦΡΕΣΚΟ</t>
  </si>
  <si>
    <t>ΧΑΛΛΟΥΜΙΑ &amp; ΤΥΡΙΑ</t>
  </si>
  <si>
    <t>ΑΛΑΜΠΡΑ συνήθες 1kg</t>
  </si>
  <si>
    <t>ΑΡΤΟΠΟΙΕΙΑ ΕΛΕΝΑΣ</t>
  </si>
  <si>
    <t>ΑΡΤΟΠΟΙΕΙΑ JOHNSOF</t>
  </si>
  <si>
    <t>ΚΡΙΣΤΗΣ χαλλούμι συνήθες  1kg</t>
  </si>
  <si>
    <t>ΣΟΥΡΟΥΛΛΑΣ τυρί EDAM ball 1kg</t>
  </si>
  <si>
    <t>ΚΡΙΣΤΗΣ ΠΙΣΣΟΥΡΚΩΤΙΚΟ αιγοπρόβειο 1kg</t>
  </si>
  <si>
    <t>KEO BEER 8x330ml</t>
  </si>
  <si>
    <t>HEINEKEN 6x330ml</t>
  </si>
  <si>
    <t xml:space="preserve">LOEL Ζιβανία (45% vol) 700ml </t>
  </si>
  <si>
    <t>COCA COLA Tins 8x33cl</t>
  </si>
  <si>
    <t>PEPSI COLA Tins 8X33cl</t>
  </si>
  <si>
    <t>ΑΜΑΛΙΑ Λεμονάδα 720ml</t>
  </si>
  <si>
    <t>PALMOLIVE Υγρό Πιάτων Regular 750ml</t>
  </si>
  <si>
    <t>ΕΥΡΗΚΑ Active Care 3kg</t>
  </si>
  <si>
    <t>FIORO Green Fresh 500ml</t>
  </si>
  <si>
    <t>GILLETTE GEL ξυρίσματος (sensitive skin) 200ml</t>
  </si>
  <si>
    <t>JOHNSON baby shampoo 300ml</t>
  </si>
  <si>
    <t>FAY Toilet Rolls x 12</t>
  </si>
  <si>
    <t>LEMEX Toilet Rolls x 12</t>
  </si>
  <si>
    <t>Ξύδι Πλατάνης 500cc</t>
  </si>
  <si>
    <t>Γκάζι 10kg</t>
  </si>
  <si>
    <t>PRESIDENT Κρέμα Γάλακτος 200ml</t>
  </si>
  <si>
    <t>Ζάχαρη 1kg</t>
  </si>
  <si>
    <t>OUZO 12 700ml</t>
  </si>
  <si>
    <t>LOEL VO43 700ml</t>
  </si>
  <si>
    <t>MAGGI ζωμός κότας 12 κύβοι</t>
  </si>
  <si>
    <t>KNORR ζωμός κότας 12 κύβοι</t>
  </si>
  <si>
    <t>HORNIMANS Τσάι 25 φακελάκια</t>
  </si>
  <si>
    <t>LIPTONS Τσάι 20 φακελάκια (Yellow label tea)</t>
  </si>
  <si>
    <t xml:space="preserve">Τομάτες </t>
  </si>
  <si>
    <t>Αγγουράκια χωραφιού</t>
  </si>
  <si>
    <t>Αγγουράκια θερμοκηπίου</t>
  </si>
  <si>
    <t>Πατάτες φρέσκες</t>
  </si>
  <si>
    <t>Μήλα γκάλαντ εισαγόμενα</t>
  </si>
  <si>
    <t>Μπανάνες εισαγόμενες</t>
  </si>
  <si>
    <t>Αχλάδια εισαγόμενα</t>
  </si>
  <si>
    <t>ΣΟΥΡΟΥΛΛΑΣ Κεφαλοτύρι 1kg</t>
  </si>
  <si>
    <t>ΚΡΙΣΤΗΣ Κρέμα Γάλακτος 250ml</t>
  </si>
  <si>
    <t>ΚΕΑΝ χυμός πορτοκάλι 9 x 250ml</t>
  </si>
  <si>
    <t>Μπανάνες ντόπιες</t>
  </si>
  <si>
    <t>Μανιτάρια καλλιέργειας</t>
  </si>
  <si>
    <t>Χόρτα δέσμης</t>
  </si>
  <si>
    <t>ΜΠΑΡΜΠΑ ΣΤΑΘΗΣ Φασολάκια στρογγυλά 1kg</t>
  </si>
  <si>
    <t>PERISTIANI VO31 700ml</t>
  </si>
  <si>
    <t>Πιπέρια πράσινα</t>
  </si>
  <si>
    <t>SANITAS διαφανής μεμβράνη 30x30 cm</t>
  </si>
  <si>
    <t>KEO OTHELLO (Ερυθρό Ξηρό) 75cl</t>
  </si>
  <si>
    <t>AFAMES 62 (Ερυθρό Ξηρό) 75cl</t>
  </si>
  <si>
    <t xml:space="preserve">KEO Ζιβανία 200ml </t>
  </si>
  <si>
    <t>PALMOLIVE Aloe Vera Sensitive shaving foam 200ml</t>
  </si>
  <si>
    <t>IZIKIL Κίτρινο 400ml</t>
  </si>
  <si>
    <t>ΓΑΛΑ ΖΑΧΑΡΟΥΧΟ/ΕΒΑΠΟΡΕ</t>
  </si>
  <si>
    <t>ΓΙΑΟΥΡΤΙ</t>
  </si>
  <si>
    <t>SWS γνήσιος χυμός λεμονιού 0,33cl</t>
  </si>
  <si>
    <t>ΛΑΝΙΤΗΣ Γνήσιος Χυμός Λεμονιού 0,33cl</t>
  </si>
  <si>
    <t>ΜΑΚΑΡΟΝΙΑ ΑΛΕΥΡΑ ΚΑΙ ΑΛΛΑ ΠΡΟΙΟΝΤΑ</t>
  </si>
  <si>
    <t>ΔΗΜΗΤΡΙΑΚΑ ΚΑΙ ΠΑΙΔΙΚΕΣ ΤΡΟΦΕΣ</t>
  </si>
  <si>
    <t>ΑΛΛΑΝΤΙΚΑ</t>
  </si>
  <si>
    <t>ΕΛΑΙΟΛΑΔΑ ΚΑΙ ΣΠΟΡΕΛΑΙΑ</t>
  </si>
  <si>
    <t>ΚΑΦΕΣ,ΤΣΑΙ ΚΑΙ ΖΑΧΑΡΗ</t>
  </si>
  <si>
    <t>ΟΙΝΟΠΝΕΥΜΑΤΟΔΗ ΠΟΤΑ</t>
  </si>
  <si>
    <t>ΑΝΑΨΥΚΤΙΚΑ ΚΑΙ ΧΥΜΟΙ</t>
  </si>
  <si>
    <t>ΟΣΠΡΙΑ</t>
  </si>
  <si>
    <t>ΕΙΔΗ ΚΑΘΑΡΙΣΜΟΥ</t>
  </si>
  <si>
    <t>ΠΑΓΩΤΑ, ΣΟΚΟΛΑΤΕΣ, ΜΠΙΣΚΟΤΑ</t>
  </si>
  <si>
    <t>ΚΑΤΕΨΥΓΜΕΝΑ ΛΑΧΑΝΙΚΑ</t>
  </si>
  <si>
    <t>ΚΟΝΣΕΡΒΟΠΟΙΗΜΕΝΑ ΠΑΡΑΓΩΓΑ ΚΡΕΑΤΩΝ ΚΑΙ ΨΑΡΙΩΝ</t>
  </si>
  <si>
    <t>ΕΙΔΗ ΠΡΟΣΩΠΙΚΗΣ ΥΓΙΕΙΝΗΣ ΚΑΙ ΦΡΟΝΤΙΔΑΣ</t>
  </si>
  <si>
    <t>ΔΙΑΦΟΡA ΠΡΟΙΟΝΤA</t>
  </si>
  <si>
    <t>ΚΟΙΝΑ ΠΡΟΙΟΝΤΑ</t>
  </si>
  <si>
    <t>ΦΡΟΥΤΑ ΚΑΙ ΛΑΧΑΝΙΚΑ</t>
  </si>
  <si>
    <t>ΕΜΦΙΑΛΩΜΕΝΟ ΝΕΡΟ</t>
  </si>
  <si>
    <t>ΟΙΝΟΠΝΕΥΜΑΤΩΔΗ ΠΟΤΑ</t>
  </si>
  <si>
    <t>ΣΥΝΟΛΟ ΠΡΟΪΟΝΤΩΝ</t>
  </si>
  <si>
    <t>CARREFOUR</t>
  </si>
  <si>
    <t>ΟΡΦΑΝΙΔΗΣ</t>
  </si>
  <si>
    <t>ΜΕΤΡΟ</t>
  </si>
  <si>
    <t>DEBENHAMS</t>
  </si>
  <si>
    <t>ΥΠΕΡΑΓΟΡΑ</t>
  </si>
  <si>
    <t>ΣΥΝΟΛΙΚΟ ΚΟΣΤΟΣ</t>
  </si>
  <si>
    <t>ΔΕΙΚΤΗΣ ΤΙΜΩΝ</t>
  </si>
  <si>
    <t>ΑΛΦΑ ΜΕΓΑ</t>
  </si>
  <si>
    <t>ΕΙΔH ΠΡΟΣΩΠΙΚΗΣ ΥΓΙΕΙΝΗΣ ΚΑΙ ΦΡΟΝΤΙΔΑΣ</t>
  </si>
  <si>
    <t xml:space="preserve">                      2) Στις περιπτώσεις που το οποιοδήποτε προϊόν πωλείται σε τιμή προσφοράς σημειώνεται με (*).</t>
  </si>
  <si>
    <t xml:space="preserve">ΚΑΦΕΣ,ΤΣΑΙ ΚΑΙ ΖΑΧΑΡΗ </t>
  </si>
  <si>
    <t>ΑΘΡΟΙΣΜΑ</t>
  </si>
  <si>
    <t>ΔΕΙΚΤΗΣ</t>
  </si>
  <si>
    <t>ΚΑΤΗΦΟΡΙΕΣ</t>
  </si>
  <si>
    <t xml:space="preserve">Μ.Ο </t>
  </si>
  <si>
    <t>ΚΟΙΝΑ</t>
  </si>
  <si>
    <t>TOTAL</t>
  </si>
  <si>
    <t>ΦΡΟΥΤA ΚΑΙ ΛΑΧΑΝΙΚA</t>
  </si>
  <si>
    <t>ΔΙΑΦΟΡA ΠΡΟΪΟΝΤA</t>
  </si>
  <si>
    <t xml:space="preserve"> </t>
  </si>
  <si>
    <t>CAREFREE Ultra normal 11 τεμ.</t>
  </si>
  <si>
    <t>ΚΡΙΣΤΗΣ Αναρή Ξερή 1Kg</t>
  </si>
  <si>
    <t>ΑΠΌ ΠΙΝΑΚΑ ΔΙΠΛΑ</t>
  </si>
  <si>
    <t>Μπύρες ΜΥΘΟΣ 6x33cl</t>
  </si>
  <si>
    <t>POKKA Milk Coffee No Sugar 240ml</t>
  </si>
  <si>
    <t>MR BROWN καφές με γάλα &amp; ζάχαρη 250ml</t>
  </si>
  <si>
    <t>PERRIER Source Sparkling Water 6x200ml</t>
  </si>
  <si>
    <t>HBH Soda Water 6x33cl</t>
  </si>
  <si>
    <t>SHARK Energy Drink 250ml</t>
  </si>
  <si>
    <t>RED BULL Energy Drink 250ml</t>
  </si>
  <si>
    <t>LUCOZADE Energy Orange 380ml</t>
  </si>
  <si>
    <t>PLATANIS Αγνό Οινόπνευμα 90% 35cl</t>
  </si>
  <si>
    <t>BRILLO Multi - Use Soap Pads 10 τεμ.</t>
  </si>
  <si>
    <t>LISTERINE Στοματικό Διάλυμα (Πράσινη Συσκευασία) 250ml</t>
  </si>
  <si>
    <t>LUX cream soap with cotton oil 250ml</t>
  </si>
  <si>
    <t>FRUCTIS Δυναμωτικό Σαμπουάν (2 σε 1) 400ml</t>
  </si>
  <si>
    <t>KLEENEX Premium toilet tissue x9</t>
  </si>
  <si>
    <t>Αποσμητικό DOVE Roll on Original 50ml</t>
  </si>
  <si>
    <t>Σερβιέτες EVERY DAY Sensitive Normal x10</t>
  </si>
  <si>
    <t>SANITAS Αλουμινόχαρτο 30m</t>
  </si>
  <si>
    <t>ΧΑΛΛΟΥΜΙΑ, ΤΥΡΙΑ ΚΑΙ ΒΟΥΤΥΡΑ</t>
  </si>
  <si>
    <t xml:space="preserve">                       2) Στις περιπτώσεις που το οποιοδήποτε προϊόν πωλείται σε τιμή προσφοράς σημειώνεται με (*).</t>
  </si>
  <si>
    <t>Αρ. Φακ. 13.27.31/8</t>
  </si>
  <si>
    <r>
      <t>ΣΗΜΕΙΩΣΕΙΣ:</t>
    </r>
    <r>
      <rPr>
        <sz val="10"/>
        <rFont val="Arial"/>
        <family val="2"/>
        <charset val="161"/>
      </rPr>
      <t xml:space="preserve"> 1) Στις περιπτώσεις που δεν υπήρχε το συγκεκριμένο είδος προϊόντος στην υπεραγορά / </t>
    </r>
  </si>
  <si>
    <t xml:space="preserve">                       κατάστημα δεν καταχωρείται αντίστοιχη τιμή στον πίνακα.</t>
  </si>
  <si>
    <t>ΔΗΜΟΣ</t>
  </si>
  <si>
    <t>NOUNOU Evaporated Milk 10x15g</t>
  </si>
  <si>
    <t>NESTLE Carnation εβαπορέ 410g</t>
  </si>
  <si>
    <t>NESTLE Milkmaid συμπ. 397g</t>
  </si>
  <si>
    <t>ΚΚΕΣΕΣ Πρόβειο 450g</t>
  </si>
  <si>
    <t>ΦΑΓΕ Junior Strawberry 150g</t>
  </si>
  <si>
    <t>ΠΗΤΤΑΣ 100% Πρόβειο 300g</t>
  </si>
  <si>
    <t>ΚΡΙΣΤΗΣ στραγγιστό 300g</t>
  </si>
  <si>
    <t>AUSTRIAN EDAM 500g</t>
  </si>
  <si>
    <t>LA VACHE QUI RIT x 16 280g</t>
  </si>
  <si>
    <t>LA VACHE QUI RIT LIGHT x10 slices 200g</t>
  </si>
  <si>
    <t>FLORA Original 500g</t>
  </si>
  <si>
    <t>Παξιμάδια χωριάτικα αλμυρά 400g</t>
  </si>
  <si>
    <t>Κριτσίνια χωριάτικα αλμυρά 300g</t>
  </si>
  <si>
    <t>ROYAL Baking Powder 226g</t>
  </si>
  <si>
    <t>ΜΕΛΙΣΣΑ Σπαγγέτι Νο 6 500g</t>
  </si>
  <si>
    <t>ΘΡΙΑΜΒΟΣ Φαρίνα 00 1kg</t>
  </si>
  <si>
    <t>Α/ΦΟΙ ΚΕΠΟΛΑ Πουργούρι για πιλάφι 1kg</t>
  </si>
  <si>
    <t>GOLDEN CHOICE Corn Flakes 375g</t>
  </si>
  <si>
    <t>NESTLE Farine Lacte 400g</t>
  </si>
  <si>
    <t>NOUNOU Farine Lacte 300g</t>
  </si>
  <si>
    <t>Γάλα S-26 Gold 1 400g</t>
  </si>
  <si>
    <t>ΓΡΗΓΟΡΙΟΥ Σαλάμι Έξτρα 300g</t>
  </si>
  <si>
    <t>Α/ΦΟΙ ΛΑΜΠΡΙΑΝΙΔΗ Καπνιστή Λούντζα 150g</t>
  </si>
  <si>
    <t>Α/ΦΟΙ ΛΑΜΠΡΙΑΝΙΔΗ Λουκάνικα Χωριάτικα 500g</t>
  </si>
  <si>
    <t>SNACK Λουκάνικα Κρασάτα 300g</t>
  </si>
  <si>
    <t>ΓΡΗΓΟΡΙΟΥ Λουκάνικα Χωριάτικα Πιτσιλιάς 300g</t>
  </si>
  <si>
    <t>SNACK Σαλάμι αέρος 280g</t>
  </si>
  <si>
    <t>Α/ΦΟΙ ΛΑΜΠΡΙΑΝΙΔΗ Σαλάμι Έξτρα 300g</t>
  </si>
  <si>
    <t>SNACK Καπνιστό Φιλέτο Γαλοπούλας 100g</t>
  </si>
  <si>
    <t>ΛΑΜΠΡΙΑΝΙΔΗ Καπνιστό Χαμ 200g</t>
  </si>
  <si>
    <t>SNACK Ham Leg Sliced 300g</t>
  </si>
  <si>
    <t>SPRY Pure Vegetable Shortening 350g</t>
  </si>
  <si>
    <t>ΧΑΡΑΛΑΜΠΟΥΣ Χρυσός Καφες 200g</t>
  </si>
  <si>
    <t>NESCAFE Classic 100g</t>
  </si>
  <si>
    <t>NESCAFE Classic 50g</t>
  </si>
  <si>
    <t>JACOBS KRONUNG Rich Aroma Premium 250g</t>
  </si>
  <si>
    <r>
      <t>CADBURRY'</t>
    </r>
    <r>
      <rPr>
        <sz val="10"/>
        <rFont val="Arial"/>
        <charset val="161"/>
      </rPr>
      <t>S Drinking Chocolate 250g</t>
    </r>
  </si>
  <si>
    <r>
      <t>ΛΑ</t>
    </r>
    <r>
      <rPr>
        <sz val="10"/>
        <rFont val="Arial"/>
        <family val="2"/>
        <charset val="161"/>
      </rPr>
      <t>Ϊ</t>
    </r>
    <r>
      <rPr>
        <sz val="10"/>
        <rFont val="Arial"/>
        <family val="2"/>
      </rPr>
      <t>ΚΟΥ Χρυσός Καφές 200g</t>
    </r>
  </si>
  <si>
    <t>NESTLE Milo 400g</t>
  </si>
  <si>
    <t>ΣΟΛΕΑΣ Φασόλια 3Α Κυπριακά 1kg</t>
  </si>
  <si>
    <t>ΣΟΛΕΑΣ Φασόλια 3Α Εισαγόμενα 1kg</t>
  </si>
  <si>
    <t>ΚΑΟΥΡΗΣ Φασόλια Εισαγόμενα  1kg</t>
  </si>
  <si>
    <t>ΣΟΛΕΑΣ 3Α Κουκιά Κούννες 500g</t>
  </si>
  <si>
    <t>ΣΟΛΕΑΣ 3Α Λουβί εισαγόμενο 1kg</t>
  </si>
  <si>
    <t>BACKANDY'S Μαύρη Σοκολάτα Κουβερτούρα 150g</t>
  </si>
  <si>
    <t>LU  TUC original 100g</t>
  </si>
  <si>
    <t>Mc VITIES Digestive the Original 400g</t>
  </si>
  <si>
    <t>DEL MONTE Κομπόστο Peach Halves in light syrup 420g</t>
  </si>
  <si>
    <t>KIT-KAT Σοκολάτα 45g</t>
  </si>
  <si>
    <t>CADBURRY΄S ΣΟΚΟΛΑΤΑ Dairy Milk 49g</t>
  </si>
  <si>
    <t>FROU-FROU Μπισκότα Morning Coffee 150g</t>
  </si>
  <si>
    <t>ΠΑΠΑΔΟΠΟΥΛΟΥ Μπισκότα Petit Beurre  225g</t>
  </si>
  <si>
    <t>FROU-FROU Μπισκότα  Marie Fourre chocolate 325g</t>
  </si>
  <si>
    <t>Mc VITIES Μπισκότα  Bourbon Creams 200g</t>
  </si>
  <si>
    <t>MON-AMI Τζέλι κεράσι 150 g</t>
  </si>
  <si>
    <t>JOLLY Τζέλι κεράσι 150 g</t>
  </si>
  <si>
    <t xml:space="preserve"> ΓΙΩΤΗΣ Τζέλι κεράσι 2 x100g</t>
  </si>
  <si>
    <t>MON-AMI Καραμελλέ 120g</t>
  </si>
  <si>
    <t>JOLLY Καραμελλέ 120g</t>
  </si>
  <si>
    <t>ΜΠΑΡΜΠΑ ΣΤΑΘΗΣ Αρακάς 450g</t>
  </si>
  <si>
    <t>EDESMA Καλαμπόκι 400g</t>
  </si>
  <si>
    <t>ΛΑΧΑΝΟΚΗΠΟΣ Καλαμπόκι 400g</t>
  </si>
  <si>
    <t>ΕΔΕΣΜΑ Mixed vegetables 400g</t>
  </si>
  <si>
    <t>ΜΠΑΡΜΠΑ ΣΤΑΘΗΣ Ανάμικτη σαλάτα λαχανικών 450g</t>
  </si>
  <si>
    <t>PIZZA Way Special 400g</t>
  </si>
  <si>
    <t>LISKO Τυρόπιττες  Κατεψυγμένες 400g</t>
  </si>
  <si>
    <t>ΧΡΥΣΗ ΖΥΜΗ Σφολιάτα (2 Φύλλα) 850g</t>
  </si>
  <si>
    <t>ZWAN Luncheon Meat 200g</t>
  </si>
  <si>
    <t>MA LING Pork Luncheon Meat 200g</t>
  </si>
  <si>
    <t>PRESTO Sweet Corn 340g</t>
  </si>
  <si>
    <t>GHEISHA albacore white meat tuna (in sunflower oil) 200g</t>
  </si>
  <si>
    <t>SEVYCO White Meat tuna (steak) 200g x 4</t>
  </si>
  <si>
    <t>UNCLE BENS μακρύκοκκο 20΄ 500g</t>
  </si>
  <si>
    <t>MAGGI σούπα χορταρικών 50g</t>
  </si>
  <si>
    <t>MAGGI Πουρές Πατάτας 125g</t>
  </si>
  <si>
    <t>PELARGOS Tomato Paste Κλασσικό 500g (Tetrapack)</t>
  </si>
  <si>
    <t>DAVIES μαγιονέζα 330g</t>
  </si>
  <si>
    <t>DF Ταχίνι 250g</t>
  </si>
  <si>
    <t>SAILOR Αλάτι 500g (επιτραπέζιο πλαστικό )</t>
  </si>
  <si>
    <t>SAXA Αλάτι 750g (επιτραπέζιο πλαστικό)</t>
  </si>
  <si>
    <t>Αυγά x 12 κατηγορίας Α 63-73g</t>
  </si>
  <si>
    <t>FLORA Original 250g</t>
  </si>
  <si>
    <t>VITALITE Margarine 500g</t>
  </si>
  <si>
    <t>REMIA Margarine 500g</t>
  </si>
  <si>
    <t>PRESTO Μανιταράκια ολόκληρα 400g</t>
  </si>
  <si>
    <t>Μπαταρίες DURACELL AAx4</t>
  </si>
  <si>
    <t>ΛΑΪΚΟΥ Αφρόζα Sherbet 227g</t>
  </si>
  <si>
    <t>OLE Καρυδόψιχα 180g</t>
  </si>
  <si>
    <t>ΚΚΕΣΕΣ Αιγοπρόβειο 1kg (μπλε συσκευασία)</t>
  </si>
  <si>
    <t>CARLSBERG BEER 8x330ml</t>
  </si>
  <si>
    <t>Κρεμμύδια κυπριακά</t>
  </si>
  <si>
    <t>KOUROUSHIS Χαλλούμι 100% Αιγοπρόβειο 1Kg</t>
  </si>
  <si>
    <t>YK LONDON ΠΑΦΟΣ</t>
  </si>
  <si>
    <t>ΚΑΤΣΟΝΟΥΡΗΣ ΓΕΡΟΣΚΗΠΟΥ</t>
  </si>
  <si>
    <t>ΒΛΑΔΙΜΗΡΟΥ ΠΑΦΟΣ</t>
  </si>
  <si>
    <t xml:space="preserve">ΚΑΤΑΛΟΓΟΣ ΤΙΜΩΝ ΓΑΛΑΚΤΟΚΟΜΙΚΩΝ ΠΡΟΙΟΝΤΩΝ ΣΕ ΥΠΕΡΑΓΟΡΕΣ ΤΗΣ ΑΜΜΟΧΩΣΤΟΥ </t>
  </si>
  <si>
    <t>ΕΠΑΡΧΙΑΣ ΑΜΜΟΧΩΣΤΟΥ</t>
  </si>
  <si>
    <t>ΚΑΤΑΛΟΓΟΣ ΤΙΜΩΝ ΑΡΤΟΠΟΙΗΤΙΚΩΝ ΠΡΟΙΟΝΤΩΝ ΣΕ ΚΑΤΑΣΤΗΜΑΤΑ ΤΗΣ ΑΜΜΟΧΩΣΤΟΥ</t>
  </si>
  <si>
    <t>ΚΑΤΑΛΟΓΟΣ ΤΙΜΩΝ ΜΑΚΑΡΟΝΙΩΝ ΑΛΕΥΡΩΝ ΚΑΙ ΑΛΛΩΝ ΠΡΟΙΟΝΤΩΝ ΣΕ ΥΠΕΡΑΓΟΡΕΣ ΤΗΣ ΑΜΜΟΧΩΣΤΟΥ</t>
  </si>
  <si>
    <t>ΚΑΤΑΛΟΓΟΣ ΤΙΜΩΝ ΔΗΜΗΤΡΙΑΚΩΝ ΚΑΙ ΠΑΙΔΙΚΩΝ ΤΡΟΦΩΝ ΣΕ ΥΠΕΡΑΓΟΡΕΣ ΤΗΣ ΑΜΜΟΧΩΣΤΟΥ</t>
  </si>
  <si>
    <t>ΚΑΤΑΛΟΓΟΣ ΤΙΜΩΝ ΑΛΛΑΝΤΙΚΩΝ  ΣΕ ΥΠΕΡΑΓΟΡΕΣ ΤΗΣ ΑΜΜΟΧΩΣΤΟΥ</t>
  </si>
  <si>
    <t>ΚΑΤΑΛΟΓΟΣ ΤΙΜΩΝ ΕΛΑΙΟΛΑΔΩΝ ΚΑΙ ΣΠΟΡΕΛΑΙΩΝ ΣΕ ΥΠΕΡΑΓΟΡΕΣ ΤΗΣ ΑΜΜΟΧΩΣΤΟΥ</t>
  </si>
  <si>
    <t>ΚΑΤΑΛΟΓΟΣ ΤΙΜΩΝ ΚΑΦΕ,ΤΣΑΓΙΟΥ ΚΑΙ ΖΑΧΑΡΗΣ ΣΕ ΥΠΕΡΑΓΟΡΕΣ ΤΗΣ ΑΜΜΟΧΩΣΤΟΥ</t>
  </si>
  <si>
    <t>ΚΑΤΑΛΟΓΟΣ ΤΙΜΩΝ ΟΙΝΟΠΝΕΥΜΑΤΩΔΩΝ ΠΟΤΩΝ ΣΕ ΥΠΕΡΑΓΟΡΕΣ ΤΗΣ ΑΜΜΟΧΩΣΤΟΥ</t>
  </si>
  <si>
    <t>ΚΑΤΑΛΟΓΟΣ ΤΙΜΩΝ ΑΝΑΨΥΚΤΙΚΩΝ ΚΑΙ ΧΥΜΩΝ ΣΕ ΥΠΕΡΑΓΟΡΕΣ ΤΗΣ ΑΜΜΟΧΩΣΤΟΥ</t>
  </si>
  <si>
    <t>ΚΑΤΑΛΟΓΟΣ ΤΙΜΩΝ ΕΜΦΙΑΛΩΜΕΝΩΝ ΝΕΡΩΝ ΣΕ ΥΠΕΡΑΓΟΡΕΣ ΤΗΣ ΑΜΜΟΧΩΣΤΟΥ</t>
  </si>
  <si>
    <t>ΚΑΤΑΛΟΓΟΣ ΤΙΜΩΝ ΟΣΠΡΙΩΝ ΣΕ ΥΠΕΡΑΓΟΡΕΣ ΤΗΣ ΑΜΜΟΧΩΣΤΟΥ</t>
  </si>
  <si>
    <t>ΚΑΤΑΛΟΓΟΣ ΤΙΜΩΝ ΦΡΟΥΤΩΝ ΚΑΙ ΛΑΧΑΝΙΚΩΝ ΣΕ ΥΠΕΡΑΓΟΡΕΣ ΤΗΣ ΑΜΜΟΧΩΣΤΟΥ</t>
  </si>
  <si>
    <t>ΚΑΤΑΛΟΓΟΣ ΤΙΜΩΝ ΠΑΓΩΤΩΝ, ΣΟΚΟΛΑΤΩΝ, ΜΠΙΣΚΟΤΩΝ ΚΑΙ ΑΛΛΩΝ ΠΡΟΙΟΝΤΩΝ ΣΕ ΥΠΕΡΑΓΟΡΕΣ ΤΗΣ ΑΜΜΟΧΩΣΤΟΥ</t>
  </si>
  <si>
    <t>ΚΑΤΑΛΟΓΟΣ ΤΙΜΩΝ ΚΑΤΕΨΥΓΜΕΝΩΝ ΛΑΧΑΝΙΚΩΝ, ΨΑΡΙΩΝ ΚΑΙ ΑΛΛΩΝ ΤΡΟΦΙΜΩΝ ΣΕ ΥΠΕΡΑΓΟΡΕΣ ΤΗΣ ΑΜΜΟΧΩΣΤΟΥ</t>
  </si>
  <si>
    <t>ΚΑΤΑΛΟΓΟΣ ΤΙΜΩΝ ΚΟΝΣΕΡΒΟΠΟΙΗΜΕΝΩΝ ΠΑΡΑΓΩΓΩΝ ΚΡΕΑΤΩΝ ΚΑΙ ΨΑΡΙΩΝ ΣΕ ΥΠΕΡΑΓΟΡΕΣ ΤΗΣ ΑΜΜΟΧΩΣΤΟΥ</t>
  </si>
  <si>
    <t>ΚΑΤΑΛΟΓΟΣ ΤΙΜΩΝ ΕΙΔΩΝ ΚΑΘΑΡΙΣΜΟΥ ΣΕ ΥΠΕΡΑΓΟΡΕΣ ΤΗΣ ΑΜΜΟΧΩΣΤΟΥ</t>
  </si>
  <si>
    <t>ΚΑΤΑΛΟΓΟΣ ΤΙΜΩΝ ΕΙΔΩΝ ΠΡΟΣΩΠΙΚΗΣ ΥΓΙΕΙΝΗΣ ΚΑΙ ΦΡΟΝΤΙΔΑΣ ΣΕ ΥΠΕΡΑΓΟΡΕΣ ΤΗΣ ΑΜΜΟΧΩΣΤΟΥ</t>
  </si>
  <si>
    <t>ΚΑΤΑΛΟΓΟΣ ΤΙΜΩΝ ΔΙΑΦΟΡΩΝ ΠΡΟΙΟΝΤΩΝ ΣΕ ΥΠΕΡΑΓΟΡΕΣ ΤΗΣ ΑΜΜΟΧΩΣΤΟΥ</t>
  </si>
  <si>
    <t>ΛΑΝΙΤΗΣ Γάλα Calcium Plus +40% ασβέστιο 1L Φιάλη</t>
  </si>
  <si>
    <t>ΣΕΚΕΠ Παρθένο Ελαιόλαδο (Έξτρα) 1 L</t>
  </si>
  <si>
    <t>ΜΑΧΑΙΡΑΣ Παρθένο Ελαιόλαδο (Έξτρα) 1 L</t>
  </si>
  <si>
    <t>ΑΜΒΡΟΣΙΑ Παρθένο Ελαιόλαδο (Έξτρα) 1 L</t>
  </si>
  <si>
    <t>ΑΛΤΙΣ Παραδοσιακό Εξαιρετικό Παρθένο Ελαιόλαδο 1 L</t>
  </si>
  <si>
    <t>ΑΜΒΡΟΣΙΑ Corn oil 3 L</t>
  </si>
  <si>
    <t>LESIEUR Corn Oil 1 L</t>
  </si>
  <si>
    <t>ΑΜΒΡΟΣΙΑ Sunflower OIL 3 L</t>
  </si>
  <si>
    <t>VIOLA Αγνό Φυστικέλαιο 2 L</t>
  </si>
  <si>
    <t xml:space="preserve">ΛΑΝΙΤΗΣ Χυμός Πορτοκάλι 1 L </t>
  </si>
  <si>
    <t>KEAN Χυμός Πορτοκάλι 1 L</t>
  </si>
  <si>
    <t>ENA Χυμός Πορτοκάλι 1 L</t>
  </si>
  <si>
    <t>ΛΑΝΙΤΗΣ χυμός πορτοκάλι 9 x 0,25 L</t>
  </si>
  <si>
    <t>KEAN Λεμονάδα Squash 1 L</t>
  </si>
  <si>
    <t>ΛΑΝΙΤΗΣ Πορτοκαλάδα Squash 1 L</t>
  </si>
  <si>
    <t>ΠΑΓΩΤΟ P &amp; P Βανίλια &amp; Σοκολάτα 1 L</t>
  </si>
  <si>
    <t>ΠΑΓΩΤΟ REGIS Βανίλια &amp; Σοκολάτα 1 L</t>
  </si>
  <si>
    <t>KELLOGG'S Corn Flakes 375g</t>
  </si>
  <si>
    <t>*</t>
  </si>
  <si>
    <t/>
  </si>
  <si>
    <t>MITSIDES Χωριάτικο Αλεύρι 1kg</t>
  </si>
  <si>
    <t>SILVEX Toilet rolls x12</t>
  </si>
  <si>
    <t>KEAN TINS Πορτοκάλι 6 x 330ml</t>
  </si>
  <si>
    <t>MITSIDES Σπαγγέτι Premium 500g</t>
  </si>
  <si>
    <t>ΚΙΤΡΟΜΙΛΙΔΗΣ Λούντζα 450g (Ολόκληρη)</t>
  </si>
  <si>
    <r>
      <t>CADBURRY</t>
    </r>
    <r>
      <rPr>
        <sz val="10"/>
        <rFont val="Arial"/>
        <family val="2"/>
        <charset val="161"/>
      </rPr>
      <t>'</t>
    </r>
    <r>
      <rPr>
        <sz val="10"/>
        <rFont val="Arial"/>
        <family val="2"/>
        <charset val="161"/>
      </rPr>
      <t>S Cocoa 125g</t>
    </r>
  </si>
  <si>
    <t>TYPHOO Τσάι 25x2g φακελάκια (English blend tea)</t>
  </si>
  <si>
    <t>ΥΠΕΡΑΓΟΡΑ  ΞΕΝΗΣ ΣΑΛΑΜΙΝΟΣ 81, 5282 ΠΑΡΑΛΙΜΝΙ</t>
  </si>
  <si>
    <t>ΞΕΝΗΣ ΣΑΛΑΜΙΝΟΣ 81, 5282 ΠΑΡΑΛΙΜΝΙ</t>
  </si>
  <si>
    <t>ΛΑΪΚΗ ΑΓΟΡΑ ΠΟΤΑΜΟΣ ΔΗΜΗΤΡΑΣ 39, 5282 ΠΑΛΑΛΙΜΝΙ</t>
  </si>
  <si>
    <t>ΠΟΤΑΜΟΣ ΔΗΜΗΤΡΑΣ 39, 5282 ΠΑΛΑΛΙΜΝΙ</t>
  </si>
  <si>
    <t>ΥΠΕΡΑΓΟΡΑ  ΜΑΡΙΝΟΥ ΔΗΜΗΤΡΑ ΕΜΠΟΡΙΚΗ ΤΡΙΩΝ ΙΕΡΑΡΧΩΝ 9Α, 5510 ΑΥΓΟΡΟΥ</t>
  </si>
  <si>
    <t>ΜΑΡΙΝΟΥ ΔΗΜΗΤΡΑ ΕΜΠΟΡΙΚΗ ΤΡΙΩΝ ΙΕΡΑΡΧΩΝ 9Α, 5510 ΑΥΓΟΡΟΥ</t>
  </si>
  <si>
    <t>ΥΠΕΡΑΓΟΡΑ ΛΙΤΣΑ ΒΑΡΩΣΙΩΝ 101, 5522 ΒΡΥΣΟΥΛΛΕΣ</t>
  </si>
  <si>
    <t>ΛΙΤΣΑ ΒΑΡΩΣΙΩΝ 101, 5522 ΒΡΥΣΟΥΛΛΕΣ</t>
  </si>
  <si>
    <t>MARS Σοκολάτα  51g</t>
  </si>
  <si>
    <t xml:space="preserve"> Η ΩΡΑΙΑ ΑΛΩΝΑ Μέλι του βουνού Πλαστική Συσκευασία 1kg</t>
  </si>
  <si>
    <t>ΜΑΥΡΟΥΔΗΣ Μέλι Πλαστική Συσκευασια 1kg</t>
  </si>
  <si>
    <t>ARIEL Colour &amp; Style 4kg</t>
  </si>
  <si>
    <t>ΝΕ-ΧΛΩ-ΡΑ Χλωρίνη Ραφινέ Πράσινη Συσκευασία 750ml</t>
  </si>
  <si>
    <t>WIPP Express 350g</t>
  </si>
  <si>
    <t>Φρυγανίες ELITE 250g (2X125g) σε χάρτινη συσκευασία</t>
  </si>
  <si>
    <t>MILUPA φρουτόκρεμα με φυτικά έλαια 300g</t>
  </si>
  <si>
    <t>PAMPERS Active Fit MIDI 4-9kg x 34</t>
  </si>
  <si>
    <t>max-min</t>
  </si>
  <si>
    <t>KELLOGG΄S Smacks 375g</t>
  </si>
  <si>
    <t>max</t>
  </si>
  <si>
    <t>min</t>
  </si>
  <si>
    <t>ΛΑΝΙΤΗΣ Πλήρες,  1L Φιάλη</t>
  </si>
  <si>
    <t>ΛΑΝΙΤΗΣ Ελαφρύ  1L Φιάλη</t>
  </si>
  <si>
    <t>ΛΑΝΙΤΗΣ Άπαχο,  1L Φιάλη</t>
  </si>
  <si>
    <t>MILCO Γάλα Σοκολάτας 250ml</t>
  </si>
  <si>
    <t>ΛΑΝΙΤΗΣ Σοκολάτας "Shake" 250ml</t>
  </si>
  <si>
    <t>KOUROUSHIS στραγγιστό γιαούρτι 300g</t>
  </si>
  <si>
    <t>ALAMBRA παραδοσιακό πρόβειο γιαούρτι ΄ΓΙΑΓΙΑ Κακουλού' 700g</t>
  </si>
  <si>
    <t>ΖΗΤΑ light στραγγιστό 300g</t>
  </si>
  <si>
    <t>HOCHLAND Cheddar 8 thick slices 200g</t>
  </si>
  <si>
    <t>ΠΙΤΤΑΣ Κεφαλοτύρι συνήθες1kg (συσκευασμένο)</t>
  </si>
  <si>
    <t>ΠΙΤΤΑΣ Αναρή ξηρή 1kg</t>
  </si>
  <si>
    <t>ΚΡΙΣΤΗΣ Φέτα 400g</t>
  </si>
  <si>
    <t>ΠΙΤΤΑΣ (φέττα) λευκό αιγοπρόβειο τυρί 1kg</t>
  </si>
  <si>
    <t xml:space="preserve">BECEL Pro Activ 250g </t>
  </si>
  <si>
    <t>MITSIDES Κριθαράκι Premium 500g</t>
  </si>
  <si>
    <t>Μπύρες ΛΕΩΝ 6x50cl</t>
  </si>
  <si>
    <t>ΑΓΡΟΣ Φυσικό μεταλλικό νερό 6x1,5l</t>
  </si>
  <si>
    <t>ΚΥΚΚΟΣ Φυσικό μεταλλικό νερό 6X1,5l</t>
  </si>
  <si>
    <t>ΑΓ. ΝΙΚΟΛΑΟΣ Φυσικό μεταλλικό νερό 6x1,5l</t>
  </si>
  <si>
    <t>ΛΟΥΤΡΑΚΙ Φυσικό μεταλλικό νερό 6x1,5l</t>
  </si>
  <si>
    <t>ΑΓΡΟΣ Φυσικό μεταλλικό νερό 12x0,5l</t>
  </si>
  <si>
    <t>ΚΥΚΚΟΣ Φυσικό μεταλλικό νερό 12x0,5l</t>
  </si>
  <si>
    <t>ΑΥΡΑ Φυσικό μεταλλικό νερό 6x0,5L</t>
  </si>
  <si>
    <t>ΑΓ. ΝΙΚΟΛΑΟΣ Φυσικό μεταλλικό νερό 12x0,5l</t>
  </si>
  <si>
    <t>ΣΟΛΕΑΣ 3Α Ρεβύθια Πλυμμένα Χωρίς Φλούδα  500g (ροζ συσκευασία)</t>
  </si>
  <si>
    <t>SOMAT Dish washer detergent powder 1.2kg</t>
  </si>
  <si>
    <t>COMFORT Wild Rose 2L</t>
  </si>
  <si>
    <t>VERNEL Sensitive 1.5L</t>
  </si>
  <si>
    <t>SOUPLINE peach milk &amp; soft almond 2L</t>
  </si>
  <si>
    <t>DOMESTOS Citrus Fresh Bleach κίτρινο 750ml</t>
  </si>
  <si>
    <t>TIC TAC μπλε 500g</t>
  </si>
  <si>
    <t>Πλαστικά μαύρα σακούλια x20 ΠΑΠΑΔΟΠΟΥΛΟΥ 75x80 με κορδόνι (κίτρινο περιτύλιγμα)</t>
  </si>
  <si>
    <t>AROXOL Κίτρινο 400ml για μύγες και κουνούπια</t>
  </si>
  <si>
    <t>BAYGON για μύγες και κουνούπια 400ml</t>
  </si>
  <si>
    <t>SENSODYNE Original (κόκκινη) 100ml</t>
  </si>
  <si>
    <t>Ανταλλακτικά ξυραφάκια GILLETTE MACH 3 x 4</t>
  </si>
  <si>
    <t>SUPRA Λάκα μαλλιών 400ml normal hold</t>
  </si>
  <si>
    <t>LUX Σαπούνι 125g (Beauty moments - ροζ συσκευασία)</t>
  </si>
  <si>
    <t>Dr FISCHER Baby bath 500ml (ροζ συσκευασία)</t>
  </si>
  <si>
    <t xml:space="preserve">LIBERO Baby Soft Freeflex 5-8kg x 33 </t>
  </si>
  <si>
    <t>ΣΟΛΕΑΣ 3Α Ρύζι Καρολίνα 1kg (πράσινη συσκευασία)</t>
  </si>
  <si>
    <t xml:space="preserve">LAYS Salted Chips 90g </t>
  </si>
  <si>
    <t>CHEETOS Lotto 88g</t>
  </si>
  <si>
    <t xml:space="preserve">Φακές χονδρές 3άλφα εισαγόμενες 500g </t>
  </si>
  <si>
    <t>Φασόλια μαυρομάτικα 3αλφα 500g</t>
  </si>
  <si>
    <t>FAIRY Υγρό Πιάτων Liquid Lemon 650ml</t>
  </si>
  <si>
    <t>Περιπτώσεις μη σχολιασμού ακραίων τιμών θα εκλαμβάνεται ότι έχουν ελεγχτεί  από τους υπευθύνους των Παρατηρητηρίων και θα θεωρούνται ορθές</t>
  </si>
  <si>
    <t>ΣΧΟΛΙΑ ΤΙΜΩΝ</t>
  </si>
  <si>
    <t>ΠΙΤΤΑΣ χαλλούμι συνήθες τεμάχιο 225g</t>
  </si>
  <si>
    <t>ΚΑΤΑΛΟΓΟΣ ΤΙΜΩΝ ΚΟΙΝΩΝ ΠΡΟΙΟΝΤΩΝ ΣΕ ΥΠΕΡΑΓΟΡΕΣ ΤΗΣ ΑΜΜΟΧΟΣΤΟΥ</t>
  </si>
  <si>
    <t xml:space="preserve">Τοποθετήστε τον κέρσορα (pointer) εδώ για εμφάνιση ΟΔΗΓΙΩΝ ΧΡΗΣΗΣ </t>
  </si>
  <si>
    <t>Χωριάτικα παξιμάδια σιταρένια 300g</t>
  </si>
  <si>
    <t>NESTLE Nesquik Δημητριακά Ολικής Αλέσεως (με σοκολάτα) 375g</t>
  </si>
  <si>
    <t>SEVEN UP (με φυσικά αρώματα λεμονιού) 8x33cl</t>
  </si>
  <si>
    <t>Bake Rolls 7 DAYS Κλασσική 80g</t>
  </si>
  <si>
    <t>TOPINE Plus (κόκκινο) 1000ml</t>
  </si>
  <si>
    <t xml:space="preserve">AIRWICK Αποσμητικό Χώρου Lavanda 240ml </t>
  </si>
  <si>
    <t>NANNYS BABY LOVE 5-9 kg x 29</t>
  </si>
  <si>
    <t>HEINZ Tomato Ketchup (πλαστικό μπουκάλι) 300ml</t>
  </si>
  <si>
    <t>TIMOTEI Shampoo Eντατική επανόρθωση 400ml</t>
  </si>
  <si>
    <t>ΧΑΡΑΛΑΜΠΙΔΗΣ - ΚΡΙΣΤΗΣ Πλήρες, 1L Φιάλη</t>
  </si>
  <si>
    <t>ΧΑΡΑΛΑΜΠΙΔΗΣ - ΚΡΙΣΤΗΣ  Ελαφρύ,1L Φιάλη</t>
  </si>
  <si>
    <t>ΧΑΡΑΛΑΜΠΙΔΗΣ - ΚΡΙΣΤΗΣ  Άπαχο,  1L Φιάλη</t>
  </si>
  <si>
    <t>ΧΑΡΑΛΑΜΠΙΔΗΣ - ΚΡΙΣΤΗΣ  Plus +40% Ασβέστιο 1L Φιάλη</t>
  </si>
  <si>
    <t xml:space="preserve">ΧΑΡΑΛΑΜΠΙΔΗΣ - ΚΡΙΣΤΗΣ  Γάλα Σοκολάτας 250ml </t>
  </si>
  <si>
    <t>ΧΑΡΑΛΑΜΠΙΔΗΣ - ΚΡΙΣΤΗΣ Γάλα Delact 1L Φιάλη</t>
  </si>
  <si>
    <t>ΠΙΤΤΑΣ light στραγγιστό Unigue 300g</t>
  </si>
  <si>
    <r>
      <t>Φρυγανίες σικάλεως BAKANDY'</t>
    </r>
    <r>
      <rPr>
        <sz val="10"/>
        <rFont val="Arial"/>
        <charset val="161"/>
      </rPr>
      <t>S 285g (30% δωρεάν προϊον)</t>
    </r>
  </si>
  <si>
    <t>ΓΡΗΓΟΡΙΟΥ Premium Ham Sliced leg 150g</t>
  </si>
  <si>
    <t>HUILOR Vegetable Oil 3 L</t>
  </si>
  <si>
    <t>NUTELLA Jar 400g</t>
  </si>
  <si>
    <t>TULIP Luncheon Meat 200g</t>
  </si>
  <si>
    <t>DIXAN Coloractiv Gold Plus πράσινο 2.4kg</t>
  </si>
  <si>
    <t>MR MUSCLE Αποφρακτικό σε μορφή κόκκων 250g</t>
  </si>
  <si>
    <t>COLGATE Total Advanced Whitening 75ml</t>
  </si>
  <si>
    <t>HERBAL ESSENCES Seductively Straight 400ml</t>
  </si>
  <si>
    <t>PALMOLIVE Σαπούνι 90g (original with olive oil - πράσινο)</t>
  </si>
  <si>
    <t xml:space="preserve">KLEENEX Tissues Family x 150 </t>
  </si>
  <si>
    <t>TAMPAX Regular x20 (Κίτρινα)</t>
  </si>
  <si>
    <t>SERANO Φυστικόψιχα 285g</t>
  </si>
  <si>
    <t>ΛΕΙΒΑΔΙΩΤΗΣ Φυστικόψιχα 125g</t>
  </si>
  <si>
    <t>SERRANO Cashew Nuts 200g</t>
  </si>
  <si>
    <t>ΛΕΙΒΑΔΙΩΤΗ Σταφιδάκια 200g</t>
  </si>
  <si>
    <t>ΥΠΕΡΑΓΟΡΑ  Δ&amp;Α ΛΑΖΑΡΗ, 28ης ΟΚΤΩΒΡΙΟΥ 13, ΛΙΟΠΕΤΡΙ</t>
  </si>
  <si>
    <t>ΗΜΕΡΟΜΗΝΙΑ: 29/10/2013</t>
  </si>
  <si>
    <t>ΛΑΖΑΡΗ-ΑΥΞΗΣΗ ΑΠΌ ΕΤΑΙΡΕΙΑ</t>
  </si>
  <si>
    <t>ΛΑΖΑΡΗ-ΆΛΛΗ ΜΑΡΚΑ</t>
  </si>
  <si>
    <t>ΛΑΖΑΡΗ-ΜΕΙΩΣΗ ΑΠΌ ΥΠΕΡΑΓΟΡΑ</t>
  </si>
  <si>
    <t>Ποταμός ήταν πρίν σε  προσφορά</t>
  </si>
  <si>
    <t>Ποταμός ΟΚ</t>
  </si>
  <si>
    <t>Λίτσα πέρασε ταμείο</t>
  </si>
  <si>
    <t>ΛΑΖΑΡΗ-ΕΠΑΝΗΛΘΕ ΑΠΌ ΠΡΟΣΦΟΡΑ- Ποταμός ήταν πρίν σε  προσφορά</t>
  </si>
  <si>
    <t>Ξενής:Πέρασε από ταμείο</t>
  </si>
  <si>
    <t>οκ</t>
  </si>
  <si>
    <t>Ξενής:Παράλληλη εισαγωγή</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</si>
</sst>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2]\ #,##0.00"/>
    <numFmt numFmtId="165" formatCode="dd/mm/yy;@"/>
    <numFmt numFmtId="166" formatCode="#,##0.00;[Red]#,##0.00"/>
  </numFmts>
  <fonts count="24" x14ac:knownFonts="1">
    <font>
      <sz val="10"/>
      <name val="Arial"/>
      <charset val="161"/>
    </font>
    <font>
      <sz val="10"/>
      <name val="Arial"/>
      <charset val="161"/>
    </font>
    <font>
      <sz val="14"/>
      <name val="Arial"/>
      <family val="2"/>
      <charset val="161"/>
    </font>
    <font>
      <b/>
      <sz val="10"/>
      <name val="Arial"/>
      <family val="2"/>
      <charset val="161"/>
    </font>
    <font>
      <sz val="9"/>
      <name val="Arial"/>
      <family val="2"/>
      <charset val="161"/>
    </font>
    <font>
      <b/>
      <sz val="12"/>
      <name val="Arial"/>
      <family val="2"/>
      <charset val="161"/>
    </font>
    <font>
      <sz val="10"/>
      <name val="Arial"/>
      <family val="2"/>
      <charset val="161"/>
    </font>
    <font>
      <sz val="14"/>
      <name val="Arial"/>
      <family val="2"/>
      <charset val="161"/>
    </font>
    <font>
      <sz val="10"/>
      <name val="Arial"/>
      <family val="2"/>
    </font>
    <font>
      <sz val="10"/>
      <color indexed="10"/>
      <name val="Arial"/>
      <family val="2"/>
      <charset val="161"/>
    </font>
    <font>
      <sz val="12"/>
      <name val="Arial"/>
      <family val="2"/>
      <charset val="161"/>
    </font>
    <font>
      <b/>
      <sz val="9"/>
      <name val="Arial"/>
      <family val="2"/>
      <charset val="161"/>
    </font>
    <font>
      <sz val="9"/>
      <name val="Arial"/>
      <family val="2"/>
      <charset val="161"/>
    </font>
    <font>
      <sz val="12"/>
      <name val="Arial"/>
      <family val="2"/>
      <charset val="161"/>
    </font>
    <font>
      <sz val="12"/>
      <name val="Arial"/>
      <family val="2"/>
    </font>
    <font>
      <b/>
      <sz val="12"/>
      <name val="Arial"/>
      <family val="2"/>
    </font>
    <font>
      <sz val="10"/>
      <name val="Arial"/>
      <family val="2"/>
      <charset val="161"/>
    </font>
    <font>
      <sz val="10"/>
      <name val="Arial"/>
      <family val="2"/>
      <charset val="161"/>
    </font>
    <font>
      <sz val="8"/>
      <name val="Arial"/>
      <family val="2"/>
      <charset val="161"/>
    </font>
    <font>
      <sz val="11"/>
      <name val="Arial"/>
      <family val="2"/>
      <charset val="161"/>
    </font>
    <font>
      <sz val="11"/>
      <color indexed="10"/>
      <name val="Calibri"/>
      <family val="2"/>
      <charset val="161"/>
    </font>
    <font>
      <sz val="10"/>
      <color indexed="8"/>
      <name val="Arial"/>
      <family val="2"/>
    </font>
    <font>
      <sz val="10"/>
      <color indexed="8"/>
      <name val="Arial"/>
      <family val="2"/>
      <charset val="161"/>
    </font>
    <font>
      <b/>
      <sz val="12"/>
      <color indexed="81"/>
      <name val="Tahoma"/>
      <family val="2"/>
      <charset val="161"/>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1"/>
        <bgColor indexed="64"/>
      </patternFill>
    </fill>
    <fill>
      <patternFill patternType="solid">
        <fgColor indexed="10"/>
        <bgColor indexed="64"/>
      </patternFill>
    </fill>
    <fill>
      <patternFill patternType="solid">
        <fgColor indexed="13"/>
        <bgColor indexed="64"/>
      </patternFill>
    </fill>
    <fill>
      <patternFill patternType="solid">
        <fgColor theme="0" tint="-0.249977111117893"/>
        <bgColor indexed="64"/>
      </patternFill>
    </fill>
  </fills>
  <borders count="84">
    <border>
      <left/>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style="medium">
        <color indexed="64"/>
      </right>
      <top/>
      <bottom/>
      <diagonal/>
    </border>
    <border>
      <left/>
      <right/>
      <top style="thin">
        <color indexed="64"/>
      </top>
      <bottom/>
      <diagonal/>
    </border>
    <border>
      <left/>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bottom style="thin">
        <color indexed="64"/>
      </bottom>
      <diagonal/>
    </border>
    <border>
      <left/>
      <right style="thin">
        <color indexed="64"/>
      </right>
      <top/>
      <bottom style="thin">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double">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right style="double">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applyNumberFormat="0" applyFill="0" applyBorder="0" applyAlignment="0" applyProtection="0"/>
    <xf numFmtId="0" fontId="6" fillId="0" borderId="0" applyNumberFormat="0" applyFill="0" applyBorder="0" applyAlignment="0" applyProtection="0"/>
  </cellStyleXfs>
  <cellXfs count="539">
    <xf numFmtId="0" fontId="0" fillId="0" borderId="0" xfId="0"/>
    <xf numFmtId="0" fontId="0" fillId="0" borderId="0" xfId="0" applyAlignment="1">
      <alignment horizontal="center"/>
    </xf>
    <xf numFmtId="0" fontId="0" fillId="0" borderId="0" xfId="0" applyAlignment="1">
      <alignment horizontal="right"/>
    </xf>
    <xf numFmtId="0" fontId="0" fillId="0" borderId="0" xfId="0" applyBorder="1" applyAlignment="1">
      <alignment horizontal="center"/>
    </xf>
    <xf numFmtId="0" fontId="0" fillId="0" borderId="0" xfId="0" applyBorder="1"/>
    <xf numFmtId="0" fontId="3" fillId="0" borderId="0" xfId="0" applyFont="1" applyBorder="1" applyAlignment="1">
      <alignment horizontal="center"/>
    </xf>
    <xf numFmtId="0" fontId="0" fillId="0" borderId="0" xfId="0" applyFill="1" applyBorder="1"/>
    <xf numFmtId="0" fontId="2" fillId="0" borderId="0" xfId="0" applyFont="1" applyAlignment="1">
      <alignment horizontal="center"/>
    </xf>
    <xf numFmtId="0" fontId="0" fillId="0" borderId="0" xfId="0" applyBorder="1" applyAlignment="1"/>
    <xf numFmtId="0" fontId="0" fillId="0" borderId="0" xfId="0" applyFill="1"/>
    <xf numFmtId="2" fontId="0" fillId="0" borderId="0" xfId="0" applyNumberFormat="1" applyBorder="1"/>
    <xf numFmtId="0" fontId="8" fillId="0" borderId="0" xfId="0" applyFont="1" applyBorder="1" applyAlignment="1">
      <alignment horizontal="left"/>
    </xf>
    <xf numFmtId="0" fontId="0" fillId="0" borderId="1" xfId="0" applyBorder="1"/>
    <xf numFmtId="0" fontId="8" fillId="0" borderId="1" xfId="0" applyFont="1" applyBorder="1" applyAlignment="1">
      <alignment horizontal="left"/>
    </xf>
    <xf numFmtId="0" fontId="0" fillId="0" borderId="2" xfId="0" applyBorder="1" applyAlignment="1">
      <alignment horizontal="center"/>
    </xf>
    <xf numFmtId="0" fontId="3" fillId="0" borderId="3" xfId="0" applyFont="1" applyBorder="1" applyAlignment="1">
      <alignment horizontal="center"/>
    </xf>
    <xf numFmtId="0" fontId="1" fillId="0" borderId="2" xfId="0" applyFont="1" applyBorder="1" applyAlignment="1">
      <alignment horizontal="center"/>
    </xf>
    <xf numFmtId="0" fontId="1" fillId="0" borderId="0" xfId="0" applyFont="1"/>
    <xf numFmtId="0" fontId="8" fillId="0" borderId="1" xfId="0" applyFont="1" applyFill="1" applyBorder="1" applyAlignment="1">
      <alignment horizontal="left"/>
    </xf>
    <xf numFmtId="0" fontId="8" fillId="0" borderId="4" xfId="0" applyFont="1" applyFill="1" applyBorder="1" applyAlignment="1">
      <alignment horizontal="left"/>
    </xf>
    <xf numFmtId="0" fontId="8" fillId="0" borderId="4" xfId="0" applyFont="1" applyBorder="1" applyAlignment="1">
      <alignment horizontal="left"/>
    </xf>
    <xf numFmtId="2" fontId="8" fillId="0" borderId="1" xfId="0" applyNumberFormat="1" applyFont="1" applyBorder="1" applyAlignment="1">
      <alignment horizontal="left"/>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0" xfId="0" applyAlignment="1"/>
    <xf numFmtId="0" fontId="9" fillId="0" borderId="0" xfId="0" applyFont="1" applyFill="1"/>
    <xf numFmtId="0" fontId="0" fillId="0" borderId="10" xfId="0" applyBorder="1" applyAlignment="1">
      <alignment horizontal="center"/>
    </xf>
    <xf numFmtId="4" fontId="0" fillId="0" borderId="0" xfId="0" applyNumberFormat="1" applyBorder="1" applyAlignment="1">
      <alignment horizontal="center"/>
    </xf>
    <xf numFmtId="0" fontId="6" fillId="0" borderId="7" xfId="0" applyFont="1" applyBorder="1" applyAlignment="1">
      <alignment horizontal="center"/>
    </xf>
    <xf numFmtId="0" fontId="0" fillId="0" borderId="0" xfId="0" applyAlignment="1" applyProtection="1">
      <alignment horizontal="center"/>
    </xf>
    <xf numFmtId="2" fontId="0" fillId="0" borderId="0" xfId="0" applyNumberFormat="1" applyAlignment="1" applyProtection="1">
      <alignment horizontal="center"/>
    </xf>
    <xf numFmtId="0" fontId="0" fillId="0" borderId="0" xfId="0" applyProtection="1"/>
    <xf numFmtId="2" fontId="2" fillId="0" borderId="0" xfId="0" applyNumberFormat="1" applyFont="1" applyAlignment="1" applyProtection="1">
      <alignment horizontal="center"/>
    </xf>
    <xf numFmtId="2" fontId="1" fillId="0" borderId="0" xfId="0" applyNumberFormat="1" applyFont="1" applyFill="1" applyBorder="1" applyAlignment="1" applyProtection="1">
      <alignment horizontal="center"/>
    </xf>
    <xf numFmtId="2" fontId="1" fillId="0" borderId="0" xfId="0" applyNumberFormat="1" applyFont="1" applyFill="1" applyAlignment="1" applyProtection="1">
      <alignment horizontal="center"/>
    </xf>
    <xf numFmtId="0" fontId="0" fillId="0" borderId="0" xfId="0" applyFill="1" applyAlignment="1" applyProtection="1"/>
    <xf numFmtId="0" fontId="0" fillId="0" borderId="0" xfId="0" applyBorder="1" applyProtection="1"/>
    <xf numFmtId="0" fontId="3" fillId="0" borderId="0" xfId="0" applyFont="1" applyBorder="1" applyAlignment="1" applyProtection="1">
      <alignment horizontal="center"/>
    </xf>
    <xf numFmtId="0" fontId="0" fillId="0" borderId="0" xfId="0" applyFill="1" applyAlignment="1" applyProtection="1">
      <alignment horizontal="center"/>
    </xf>
    <xf numFmtId="10" fontId="0" fillId="0" borderId="0" xfId="0" applyNumberFormat="1" applyProtection="1"/>
    <xf numFmtId="0" fontId="10" fillId="0" borderId="11" xfId="0" applyFont="1" applyFill="1" applyBorder="1" applyAlignment="1">
      <alignment horizontal="left"/>
    </xf>
    <xf numFmtId="165" fontId="3" fillId="0" borderId="0" xfId="0" applyNumberFormat="1" applyFont="1" applyBorder="1" applyAlignment="1" applyProtection="1">
      <alignment horizontal="center"/>
    </xf>
    <xf numFmtId="2" fontId="0" fillId="0" borderId="0" xfId="0" applyNumberFormat="1" applyBorder="1" applyAlignment="1" applyProtection="1">
      <alignment horizontal="center"/>
    </xf>
    <xf numFmtId="165" fontId="0" fillId="0" borderId="0" xfId="0" applyNumberFormat="1" applyBorder="1" applyAlignment="1" applyProtection="1">
      <alignment horizontal="center"/>
    </xf>
    <xf numFmtId="10" fontId="0" fillId="0" borderId="0" xfId="0" applyNumberFormat="1" applyFill="1" applyAlignment="1" applyProtection="1"/>
    <xf numFmtId="2" fontId="6" fillId="0" borderId="0" xfId="0" applyNumberFormat="1" applyFont="1" applyAlignment="1" applyProtection="1">
      <alignment horizontal="center"/>
    </xf>
    <xf numFmtId="0" fontId="6" fillId="0" borderId="12" xfId="0" applyFont="1" applyBorder="1" applyAlignment="1" applyProtection="1">
      <alignment horizontal="center"/>
    </xf>
    <xf numFmtId="0" fontId="6" fillId="0" borderId="5" xfId="0" applyFont="1" applyBorder="1" applyAlignment="1" applyProtection="1">
      <alignment horizontal="center"/>
    </xf>
    <xf numFmtId="0" fontId="6" fillId="0" borderId="6" xfId="0" applyFont="1" applyBorder="1" applyAlignment="1" applyProtection="1">
      <alignment horizontal="center"/>
    </xf>
    <xf numFmtId="2" fontId="0" fillId="0" borderId="13" xfId="0" applyNumberFormat="1" applyBorder="1" applyAlignment="1" applyProtection="1">
      <alignment horizontal="center"/>
    </xf>
    <xf numFmtId="2" fontId="0" fillId="0" borderId="14" xfId="0" applyNumberFormat="1" applyBorder="1" applyAlignment="1" applyProtection="1">
      <alignment horizontal="center"/>
    </xf>
    <xf numFmtId="2" fontId="0" fillId="0" borderId="15" xfId="0" applyNumberFormat="1" applyBorder="1" applyAlignment="1" applyProtection="1">
      <alignment horizontal="center"/>
    </xf>
    <xf numFmtId="0" fontId="3" fillId="0" borderId="8" xfId="0" applyFont="1" applyBorder="1" applyAlignment="1" applyProtection="1">
      <alignment horizontal="center"/>
    </xf>
    <xf numFmtId="165" fontId="6" fillId="0" borderId="5" xfId="0" applyNumberFormat="1" applyFont="1" applyBorder="1" applyAlignment="1" applyProtection="1">
      <alignment horizontal="center"/>
    </xf>
    <xf numFmtId="165" fontId="6" fillId="0" borderId="6" xfId="0" applyNumberFormat="1" applyFont="1" applyBorder="1" applyAlignment="1" applyProtection="1">
      <alignment horizontal="center"/>
    </xf>
    <xf numFmtId="2" fontId="0" fillId="0" borderId="16" xfId="0" applyNumberFormat="1" applyBorder="1" applyAlignment="1" applyProtection="1">
      <alignment horizontal="center"/>
    </xf>
    <xf numFmtId="2" fontId="0" fillId="0" borderId="17" xfId="0" applyNumberFormat="1" applyBorder="1" applyAlignment="1" applyProtection="1">
      <alignment horizontal="center"/>
    </xf>
    <xf numFmtId="165" fontId="0" fillId="0" borderId="5" xfId="0" applyNumberFormat="1" applyBorder="1" applyAlignment="1" applyProtection="1">
      <alignment horizontal="center"/>
    </xf>
    <xf numFmtId="165" fontId="0" fillId="0" borderId="6" xfId="0" applyNumberFormat="1" applyBorder="1" applyAlignment="1" applyProtection="1">
      <alignment horizontal="center"/>
    </xf>
    <xf numFmtId="0" fontId="13" fillId="0" borderId="0" xfId="0" applyFont="1" applyProtection="1"/>
    <xf numFmtId="0" fontId="13" fillId="0" borderId="7" xfId="0" applyFont="1" applyBorder="1" applyAlignment="1" applyProtection="1">
      <alignment horizontal="center"/>
    </xf>
    <xf numFmtId="0" fontId="5" fillId="0" borderId="3" xfId="0" applyFont="1" applyBorder="1" applyAlignment="1" applyProtection="1">
      <alignment horizontal="center"/>
    </xf>
    <xf numFmtId="0" fontId="13" fillId="0" borderId="1" xfId="0" applyFont="1" applyBorder="1" applyProtection="1"/>
    <xf numFmtId="2" fontId="13" fillId="0" borderId="18" xfId="0" applyNumberFormat="1" applyFont="1" applyFill="1" applyBorder="1" applyAlignment="1" applyProtection="1">
      <alignment horizontal="center"/>
    </xf>
    <xf numFmtId="0" fontId="13" fillId="0" borderId="19" xfId="0" applyFont="1" applyBorder="1" applyProtection="1"/>
    <xf numFmtId="0" fontId="5" fillId="0" borderId="20" xfId="0" applyFont="1" applyBorder="1" applyAlignment="1" applyProtection="1">
      <alignment horizontal="center"/>
    </xf>
    <xf numFmtId="0" fontId="13" fillId="0" borderId="0" xfId="0" applyFont="1" applyBorder="1" applyProtection="1"/>
    <xf numFmtId="0" fontId="5" fillId="0" borderId="0" xfId="0" applyFont="1" applyBorder="1" applyAlignment="1" applyProtection="1">
      <alignment horizontal="center"/>
    </xf>
    <xf numFmtId="0" fontId="5" fillId="0" borderId="7" xfId="0" applyFont="1" applyBorder="1" applyAlignment="1" applyProtection="1">
      <alignment horizontal="center"/>
    </xf>
    <xf numFmtId="0" fontId="13" fillId="0" borderId="1" xfId="0" applyFont="1" applyBorder="1" applyAlignment="1" applyProtection="1">
      <alignment horizontal="left"/>
    </xf>
    <xf numFmtId="2" fontId="13" fillId="0" borderId="1" xfId="0" applyNumberFormat="1" applyFont="1" applyBorder="1" applyAlignment="1" applyProtection="1">
      <alignment horizontal="left"/>
    </xf>
    <xf numFmtId="0" fontId="13" fillId="0" borderId="0" xfId="0" applyFont="1" applyAlignment="1" applyProtection="1">
      <alignment horizontal="center"/>
    </xf>
    <xf numFmtId="0" fontId="5" fillId="0" borderId="12" xfId="0" applyFont="1" applyBorder="1" applyAlignment="1" applyProtection="1">
      <alignment horizontal="center"/>
    </xf>
    <xf numFmtId="2" fontId="3" fillId="0" borderId="0" xfId="0" applyNumberFormat="1" applyFont="1" applyBorder="1" applyAlignment="1" applyProtection="1">
      <alignment horizontal="center"/>
    </xf>
    <xf numFmtId="2" fontId="0" fillId="0" borderId="21" xfId="0" applyNumberFormat="1" applyBorder="1" applyAlignment="1" applyProtection="1">
      <alignment horizontal="center"/>
    </xf>
    <xf numFmtId="2" fontId="14" fillId="0" borderId="0" xfId="0" applyNumberFormat="1" applyFont="1" applyAlignment="1" applyProtection="1">
      <alignment horizontal="center"/>
    </xf>
    <xf numFmtId="2" fontId="14" fillId="0" borderId="0" xfId="0" applyNumberFormat="1" applyFont="1" applyFill="1" applyBorder="1" applyAlignment="1" applyProtection="1">
      <alignment horizontal="center"/>
    </xf>
    <xf numFmtId="2" fontId="14" fillId="0" borderId="0" xfId="0" applyNumberFormat="1" applyFont="1" applyBorder="1" applyAlignment="1" applyProtection="1">
      <alignment horizontal="center"/>
    </xf>
    <xf numFmtId="2" fontId="14" fillId="0" borderId="0" xfId="0" applyNumberFormat="1" applyFont="1" applyFill="1" applyAlignment="1" applyProtection="1">
      <alignment horizontal="center"/>
    </xf>
    <xf numFmtId="2" fontId="0" fillId="0" borderId="6" xfId="0" applyNumberFormat="1" applyBorder="1" applyAlignment="1" applyProtection="1">
      <alignment horizontal="center"/>
    </xf>
    <xf numFmtId="2" fontId="0" fillId="0" borderId="7" xfId="0" applyNumberFormat="1" applyBorder="1" applyAlignment="1" applyProtection="1">
      <alignment horizontal="center"/>
    </xf>
    <xf numFmtId="2" fontId="3" fillId="0" borderId="22" xfId="0" applyNumberFormat="1" applyFont="1" applyBorder="1" applyAlignment="1" applyProtection="1">
      <alignment horizontal="center"/>
    </xf>
    <xf numFmtId="2" fontId="3" fillId="0" borderId="23" xfId="0" applyNumberFormat="1" applyFont="1" applyBorder="1" applyAlignment="1" applyProtection="1">
      <alignment horizontal="center"/>
    </xf>
    <xf numFmtId="2" fontId="0" fillId="0" borderId="0" xfId="0" applyNumberFormat="1" applyFill="1" applyBorder="1" applyAlignment="1">
      <alignment horizontal="center"/>
    </xf>
    <xf numFmtId="0" fontId="5" fillId="0" borderId="0" xfId="0" applyFont="1" applyFill="1" applyAlignment="1"/>
    <xf numFmtId="4" fontId="6" fillId="0" borderId="24" xfId="0" applyNumberFormat="1" applyFont="1" applyBorder="1" applyAlignment="1">
      <alignment horizontal="center"/>
    </xf>
    <xf numFmtId="4" fontId="6" fillId="0" borderId="25" xfId="0" applyNumberFormat="1" applyFont="1" applyBorder="1" applyAlignment="1">
      <alignment horizontal="center"/>
    </xf>
    <xf numFmtId="2" fontId="0" fillId="0" borderId="26" xfId="0" applyNumberFormat="1" applyBorder="1" applyAlignment="1" applyProtection="1">
      <alignment horizontal="center"/>
    </xf>
    <xf numFmtId="2" fontId="0" fillId="0" borderId="24" xfId="0" applyNumberFormat="1" applyFill="1" applyBorder="1" applyAlignment="1" applyProtection="1">
      <alignment horizontal="center"/>
      <protection locked="0"/>
    </xf>
    <xf numFmtId="2" fontId="0" fillId="0" borderId="25" xfId="0" applyNumberFormat="1" applyFill="1" applyBorder="1" applyAlignment="1" applyProtection="1">
      <alignment horizontal="center"/>
      <protection locked="0"/>
    </xf>
    <xf numFmtId="4" fontId="6" fillId="0" borderId="9" xfId="0" applyNumberFormat="1" applyFont="1" applyFill="1" applyBorder="1" applyAlignment="1" applyProtection="1">
      <alignment horizontal="center"/>
      <protection locked="0"/>
    </xf>
    <xf numFmtId="4" fontId="6" fillId="0" borderId="10" xfId="0" applyNumberFormat="1" applyFont="1" applyFill="1" applyBorder="1" applyAlignment="1" applyProtection="1">
      <alignment horizontal="center"/>
      <protection locked="0"/>
    </xf>
    <xf numFmtId="4" fontId="0" fillId="0" borderId="24" xfId="0" applyNumberFormat="1" applyFill="1" applyBorder="1" applyAlignment="1" applyProtection="1">
      <alignment horizontal="center"/>
      <protection locked="0"/>
    </xf>
    <xf numFmtId="4" fontId="0" fillId="0" borderId="25" xfId="0" applyNumberFormat="1" applyFill="1" applyBorder="1" applyAlignment="1" applyProtection="1">
      <alignment horizontal="center"/>
      <protection locked="0"/>
    </xf>
    <xf numFmtId="4" fontId="0" fillId="0" borderId="9" xfId="0" applyNumberFormat="1" applyFill="1" applyBorder="1" applyAlignment="1" applyProtection="1">
      <alignment horizontal="center"/>
      <protection locked="0"/>
    </xf>
    <xf numFmtId="4" fontId="0" fillId="0" borderId="10" xfId="0" applyNumberFormat="1" applyFill="1" applyBorder="1" applyAlignment="1" applyProtection="1">
      <alignment horizontal="center"/>
      <protection locked="0"/>
    </xf>
    <xf numFmtId="4" fontId="0" fillId="0" borderId="27" xfId="0" applyNumberFormat="1" applyFill="1" applyBorder="1" applyAlignment="1" applyProtection="1">
      <alignment horizontal="center"/>
      <protection locked="0"/>
    </xf>
    <xf numFmtId="4" fontId="0" fillId="0" borderId="28" xfId="0" applyNumberFormat="1" applyFill="1" applyBorder="1" applyAlignment="1" applyProtection="1">
      <alignment horizontal="center"/>
      <protection locked="0"/>
    </xf>
    <xf numFmtId="0" fontId="0" fillId="0" borderId="0" xfId="0" applyFill="1" applyProtection="1"/>
    <xf numFmtId="0" fontId="13" fillId="0" borderId="1" xfId="0" applyFont="1" applyBorder="1" applyAlignment="1" applyProtection="1">
      <alignment horizontal="center"/>
    </xf>
    <xf numFmtId="0" fontId="13" fillId="0" borderId="0" xfId="0" applyFont="1" applyFill="1" applyAlignment="1" applyProtection="1">
      <alignment horizontal="center"/>
    </xf>
    <xf numFmtId="0" fontId="13" fillId="0" borderId="0" xfId="0" applyFont="1" applyFill="1" applyProtection="1"/>
    <xf numFmtId="4" fontId="0" fillId="0" borderId="29" xfId="0" applyNumberFormat="1" applyFill="1" applyBorder="1" applyAlignment="1" applyProtection="1">
      <alignment horizontal="center"/>
      <protection locked="0"/>
    </xf>
    <xf numFmtId="4" fontId="0" fillId="0" borderId="30" xfId="0" applyNumberFormat="1" applyFill="1" applyBorder="1" applyAlignment="1" applyProtection="1">
      <alignment horizontal="center"/>
      <protection locked="0"/>
    </xf>
    <xf numFmtId="0" fontId="13" fillId="0" borderId="3" xfId="0" applyFont="1" applyBorder="1" applyAlignment="1" applyProtection="1">
      <alignment horizontal="center"/>
    </xf>
    <xf numFmtId="2" fontId="0" fillId="0" borderId="9" xfId="0" applyNumberFormat="1" applyFill="1" applyBorder="1" applyAlignment="1" applyProtection="1">
      <alignment horizontal="center"/>
      <protection locked="0"/>
    </xf>
    <xf numFmtId="2" fontId="0" fillId="0" borderId="10" xfId="0" applyNumberFormat="1" applyFill="1" applyBorder="1" applyAlignment="1" applyProtection="1">
      <alignment horizontal="center"/>
      <protection locked="0"/>
    </xf>
    <xf numFmtId="4" fontId="0" fillId="0" borderId="31" xfId="0" applyNumberFormat="1" applyFill="1" applyBorder="1" applyAlignment="1" applyProtection="1">
      <alignment horizontal="center"/>
      <protection locked="0"/>
    </xf>
    <xf numFmtId="4" fontId="0" fillId="0" borderId="32" xfId="0" applyNumberFormat="1" applyFill="1" applyBorder="1" applyAlignment="1" applyProtection="1">
      <alignment horizontal="center"/>
      <protection locked="0"/>
    </xf>
    <xf numFmtId="0" fontId="6" fillId="2" borderId="3" xfId="0" applyFont="1" applyFill="1" applyBorder="1"/>
    <xf numFmtId="0" fontId="8" fillId="2" borderId="1" xfId="0" applyFont="1" applyFill="1" applyBorder="1" applyAlignment="1">
      <alignment horizontal="left"/>
    </xf>
    <xf numFmtId="0" fontId="0" fillId="2" borderId="1" xfId="0" applyFill="1" applyBorder="1"/>
    <xf numFmtId="0" fontId="0" fillId="2" borderId="2" xfId="0" applyFill="1" applyBorder="1" applyAlignment="1">
      <alignment horizontal="center"/>
    </xf>
    <xf numFmtId="0" fontId="0" fillId="2" borderId="19" xfId="0" applyFill="1" applyBorder="1"/>
    <xf numFmtId="0" fontId="3" fillId="2" borderId="20" xfId="0" applyFont="1" applyFill="1" applyBorder="1" applyAlignment="1">
      <alignment horizontal="center"/>
    </xf>
    <xf numFmtId="0" fontId="0" fillId="2" borderId="11" xfId="0" applyFill="1" applyBorder="1"/>
    <xf numFmtId="0" fontId="0" fillId="2" borderId="33" xfId="0" applyFill="1" applyBorder="1"/>
    <xf numFmtId="0" fontId="0" fillId="2" borderId="0" xfId="0" applyFill="1" applyBorder="1" applyAlignment="1">
      <alignment horizontal="center"/>
    </xf>
    <xf numFmtId="0" fontId="0" fillId="2" borderId="0" xfId="0" applyFill="1" applyBorder="1"/>
    <xf numFmtId="0" fontId="6" fillId="2" borderId="2" xfId="0" applyFont="1" applyFill="1" applyBorder="1" applyAlignment="1">
      <alignment horizontal="center"/>
    </xf>
    <xf numFmtId="0" fontId="6" fillId="2" borderId="0" xfId="0" applyFont="1" applyFill="1" applyBorder="1"/>
    <xf numFmtId="0" fontId="6" fillId="2" borderId="17" xfId="0" applyFont="1" applyFill="1" applyBorder="1"/>
    <xf numFmtId="0" fontId="1" fillId="2" borderId="2" xfId="0" applyFont="1" applyFill="1" applyBorder="1" applyAlignment="1">
      <alignment horizontal="center"/>
    </xf>
    <xf numFmtId="0" fontId="0" fillId="2" borderId="33" xfId="0" applyFill="1" applyBorder="1" applyProtection="1"/>
    <xf numFmtId="0" fontId="0" fillId="0" borderId="0" xfId="0" applyBorder="1" applyAlignment="1">
      <alignment horizontal="left"/>
    </xf>
    <xf numFmtId="0" fontId="6" fillId="2" borderId="33" xfId="0" applyFont="1" applyFill="1" applyBorder="1" applyProtection="1"/>
    <xf numFmtId="0" fontId="6" fillId="0" borderId="1" xfId="0" applyFont="1" applyBorder="1"/>
    <xf numFmtId="0" fontId="6" fillId="2" borderId="33" xfId="0" applyFont="1" applyFill="1" applyBorder="1" applyAlignment="1" applyProtection="1">
      <alignment horizontal="left"/>
    </xf>
    <xf numFmtId="0" fontId="6" fillId="2" borderId="1" xfId="0" applyFont="1" applyFill="1" applyBorder="1"/>
    <xf numFmtId="0" fontId="6" fillId="0" borderId="1" xfId="0" applyFont="1" applyBorder="1" applyAlignment="1">
      <alignment horizontal="left"/>
    </xf>
    <xf numFmtId="0" fontId="6" fillId="2" borderId="1" xfId="0" applyFont="1" applyFill="1" applyBorder="1" applyAlignment="1">
      <alignment horizontal="left"/>
    </xf>
    <xf numFmtId="0" fontId="6" fillId="2" borderId="34" xfId="0" applyFont="1" applyFill="1" applyBorder="1" applyProtection="1"/>
    <xf numFmtId="0" fontId="5" fillId="0" borderId="0" xfId="0" applyFont="1" applyFill="1" applyAlignment="1">
      <alignment horizontal="left"/>
    </xf>
    <xf numFmtId="0" fontId="6" fillId="0" borderId="0" xfId="0" applyFont="1" applyAlignment="1">
      <alignment horizontal="left"/>
    </xf>
    <xf numFmtId="0" fontId="2" fillId="3" borderId="0" xfId="0" applyFont="1" applyFill="1" applyAlignment="1">
      <alignment horizontal="left"/>
    </xf>
    <xf numFmtId="0" fontId="3" fillId="0" borderId="0" xfId="0" applyFont="1" applyAlignment="1">
      <alignment horizontal="left"/>
    </xf>
    <xf numFmtId="0" fontId="0" fillId="2" borderId="35" xfId="0" applyFill="1" applyBorder="1" applyAlignment="1">
      <alignment horizontal="center"/>
    </xf>
    <xf numFmtId="0" fontId="0" fillId="2" borderId="12" xfId="0" applyFill="1" applyBorder="1" applyAlignment="1">
      <alignment horizontal="center"/>
    </xf>
    <xf numFmtId="0" fontId="0" fillId="2" borderId="36" xfId="0" applyFill="1" applyBorder="1" applyAlignment="1">
      <alignment horizontal="center"/>
    </xf>
    <xf numFmtId="0" fontId="6" fillId="2" borderId="36" xfId="0" applyFont="1" applyFill="1" applyBorder="1" applyAlignment="1">
      <alignment horizontal="center"/>
    </xf>
    <xf numFmtId="0" fontId="0" fillId="0" borderId="36" xfId="0" applyBorder="1" applyAlignment="1">
      <alignment horizontal="center"/>
    </xf>
    <xf numFmtId="166" fontId="0" fillId="0" borderId="0" xfId="0" applyNumberFormat="1" applyBorder="1" applyAlignment="1">
      <alignment horizontal="center"/>
    </xf>
    <xf numFmtId="0" fontId="8" fillId="2" borderId="4" xfId="0" applyFont="1" applyFill="1" applyBorder="1" applyAlignment="1">
      <alignment horizontal="left"/>
    </xf>
    <xf numFmtId="0" fontId="1" fillId="0" borderId="36" xfId="0" applyFont="1" applyBorder="1" applyAlignment="1">
      <alignment horizontal="center"/>
    </xf>
    <xf numFmtId="2" fontId="0" fillId="0" borderId="37" xfId="0" applyNumberFormat="1" applyBorder="1" applyAlignment="1" applyProtection="1">
      <alignment horizontal="center"/>
    </xf>
    <xf numFmtId="2" fontId="13" fillId="0" borderId="9" xfId="0" applyNumberFormat="1" applyFont="1" applyBorder="1" applyAlignment="1">
      <alignment horizontal="center"/>
    </xf>
    <xf numFmtId="2" fontId="13" fillId="0" borderId="3" xfId="0" applyNumberFormat="1" applyFont="1" applyBorder="1" applyAlignment="1">
      <alignment horizontal="center"/>
    </xf>
    <xf numFmtId="2" fontId="13" fillId="4" borderId="9" xfId="0" applyNumberFormat="1" applyFont="1" applyFill="1" applyBorder="1" applyAlignment="1">
      <alignment horizontal="center"/>
    </xf>
    <xf numFmtId="2" fontId="13" fillId="4" borderId="10" xfId="0" applyNumberFormat="1" applyFont="1" applyFill="1" applyBorder="1" applyAlignment="1">
      <alignment horizontal="center"/>
    </xf>
    <xf numFmtId="2" fontId="13" fillId="0" borderId="10" xfId="0" applyNumberFormat="1" applyFont="1" applyBorder="1" applyAlignment="1">
      <alignment horizontal="center"/>
    </xf>
    <xf numFmtId="2" fontId="13" fillId="0" borderId="0" xfId="0" applyNumberFormat="1" applyFont="1" applyFill="1" applyBorder="1" applyAlignment="1">
      <alignment horizontal="center"/>
    </xf>
    <xf numFmtId="2" fontId="10" fillId="0" borderId="11" xfId="0" applyNumberFormat="1" applyFont="1" applyBorder="1" applyAlignment="1">
      <alignment horizontal="center"/>
    </xf>
    <xf numFmtId="2" fontId="15" fillId="0" borderId="0" xfId="0" applyNumberFormat="1" applyFont="1" applyBorder="1" applyAlignment="1">
      <alignment horizontal="center"/>
    </xf>
    <xf numFmtId="2" fontId="11" fillId="0" borderId="0" xfId="0" applyNumberFormat="1" applyFont="1" applyBorder="1" applyAlignment="1">
      <alignment horizontal="center"/>
    </xf>
    <xf numFmtId="2" fontId="12" fillId="0" borderId="38" xfId="0" applyNumberFormat="1" applyFont="1" applyBorder="1" applyAlignment="1">
      <alignment horizontal="center"/>
    </xf>
    <xf numFmtId="2" fontId="11" fillId="0" borderId="39" xfId="0" applyNumberFormat="1" applyFont="1" applyBorder="1" applyAlignment="1">
      <alignment horizontal="center" wrapText="1"/>
    </xf>
    <xf numFmtId="2" fontId="15" fillId="0" borderId="0" xfId="0" applyNumberFormat="1" applyFont="1" applyBorder="1" applyAlignment="1">
      <alignment horizontal="center" wrapText="1"/>
    </xf>
    <xf numFmtId="2" fontId="11" fillId="0" borderId="5" xfId="0" applyNumberFormat="1" applyFont="1" applyBorder="1" applyAlignment="1" applyProtection="1">
      <alignment horizontal="center"/>
      <protection locked="0"/>
    </xf>
    <xf numFmtId="2" fontId="11" fillId="0" borderId="40" xfId="0" applyNumberFormat="1" applyFont="1" applyBorder="1" applyAlignment="1" applyProtection="1">
      <alignment horizontal="center"/>
      <protection locked="0"/>
    </xf>
    <xf numFmtId="2" fontId="3" fillId="0" borderId="8" xfId="0" applyNumberFormat="1" applyFont="1" applyBorder="1" applyAlignment="1">
      <alignment horizontal="center"/>
    </xf>
    <xf numFmtId="2" fontId="3" fillId="0" borderId="41" xfId="0" applyNumberFormat="1" applyFont="1" applyBorder="1" applyAlignment="1">
      <alignment horizontal="center"/>
    </xf>
    <xf numFmtId="2" fontId="15" fillId="0" borderId="41" xfId="0" applyNumberFormat="1" applyFont="1" applyBorder="1" applyAlignment="1">
      <alignment horizontal="center"/>
    </xf>
    <xf numFmtId="2" fontId="0" fillId="0" borderId="8" xfId="0" applyNumberFormat="1" applyBorder="1" applyAlignment="1" applyProtection="1">
      <alignment horizontal="center"/>
    </xf>
    <xf numFmtId="2" fontId="6" fillId="0" borderId="5" xfId="0" applyNumberFormat="1" applyFont="1" applyBorder="1" applyAlignment="1" applyProtection="1">
      <alignment horizontal="center"/>
    </xf>
    <xf numFmtId="2" fontId="6" fillId="0" borderId="10" xfId="0" applyNumberFormat="1" applyFont="1" applyBorder="1" applyAlignment="1" applyProtection="1">
      <alignment horizontal="center"/>
    </xf>
    <xf numFmtId="2" fontId="14" fillId="0" borderId="10" xfId="0" applyNumberFormat="1" applyFont="1" applyBorder="1" applyAlignment="1" applyProtection="1">
      <alignment horizontal="center"/>
    </xf>
    <xf numFmtId="2" fontId="6" fillId="0" borderId="3" xfId="0" applyNumberFormat="1" applyFont="1" applyBorder="1" applyAlignment="1" applyProtection="1">
      <alignment horizontal="center"/>
    </xf>
    <xf numFmtId="2" fontId="0" fillId="0" borderId="18" xfId="0" applyNumberFormat="1" applyBorder="1" applyAlignment="1" applyProtection="1">
      <alignment horizontal="center"/>
    </xf>
    <xf numFmtId="2" fontId="6" fillId="0" borderId="28" xfId="0" applyNumberFormat="1" applyFont="1" applyBorder="1" applyAlignment="1" applyProtection="1">
      <alignment horizontal="center"/>
    </xf>
    <xf numFmtId="2" fontId="14" fillId="0" borderId="28" xfId="0" applyNumberFormat="1" applyFont="1" applyBorder="1" applyAlignment="1" applyProtection="1">
      <alignment horizontal="center"/>
    </xf>
    <xf numFmtId="2" fontId="6" fillId="0" borderId="17" xfId="0" applyNumberFormat="1" applyFont="1" applyBorder="1" applyAlignment="1" applyProtection="1">
      <alignment horizontal="center"/>
    </xf>
    <xf numFmtId="2" fontId="3" fillId="0" borderId="42" xfId="0" applyNumberFormat="1" applyFont="1" applyBorder="1" applyAlignment="1">
      <alignment horizontal="center"/>
    </xf>
    <xf numFmtId="2" fontId="3" fillId="0" borderId="43" xfId="0" applyNumberFormat="1" applyFont="1" applyBorder="1" applyAlignment="1">
      <alignment horizontal="center"/>
    </xf>
    <xf numFmtId="2" fontId="15" fillId="0" borderId="42" xfId="0" applyNumberFormat="1" applyFont="1" applyBorder="1" applyAlignment="1">
      <alignment horizontal="center"/>
    </xf>
    <xf numFmtId="2" fontId="3" fillId="0" borderId="44" xfId="0" applyNumberFormat="1" applyFont="1" applyBorder="1" applyAlignment="1">
      <alignment horizontal="center"/>
    </xf>
    <xf numFmtId="2" fontId="3" fillId="0" borderId="45" xfId="0" applyNumberFormat="1" applyFont="1" applyBorder="1" applyAlignment="1">
      <alignment horizontal="center"/>
    </xf>
    <xf numFmtId="2" fontId="3" fillId="0" borderId="0" xfId="0" applyNumberFormat="1" applyFont="1" applyBorder="1" applyAlignment="1">
      <alignment horizontal="center"/>
    </xf>
    <xf numFmtId="2" fontId="0" fillId="0" borderId="5" xfId="0" applyNumberFormat="1" applyBorder="1" applyAlignment="1" applyProtection="1">
      <alignment horizontal="center"/>
    </xf>
    <xf numFmtId="2" fontId="0" fillId="0" borderId="10" xfId="0" applyNumberFormat="1" applyBorder="1" applyAlignment="1" applyProtection="1">
      <alignment horizontal="center"/>
    </xf>
    <xf numFmtId="2" fontId="0" fillId="0" borderId="3" xfId="0" applyNumberFormat="1" applyBorder="1" applyAlignment="1" applyProtection="1">
      <alignment horizontal="center"/>
    </xf>
    <xf numFmtId="2" fontId="0" fillId="0" borderId="28" xfId="0" applyNumberFormat="1" applyBorder="1" applyAlignment="1" applyProtection="1">
      <alignment horizontal="center"/>
    </xf>
    <xf numFmtId="2" fontId="0" fillId="0" borderId="1" xfId="0" applyNumberFormat="1" applyBorder="1" applyAlignment="1" applyProtection="1">
      <alignment horizontal="center"/>
    </xf>
    <xf numFmtId="2" fontId="0" fillId="0" borderId="4" xfId="0" applyNumberFormat="1" applyBorder="1" applyAlignment="1" applyProtection="1">
      <alignment horizontal="center"/>
    </xf>
    <xf numFmtId="2" fontId="0" fillId="0" borderId="38" xfId="0" applyNumberFormat="1" applyBorder="1" applyAlignment="1" applyProtection="1">
      <alignment horizontal="center"/>
    </xf>
    <xf numFmtId="2" fontId="3" fillId="0" borderId="46" xfId="0" applyNumberFormat="1" applyFont="1" applyBorder="1" applyAlignment="1" applyProtection="1">
      <alignment horizontal="center"/>
    </xf>
    <xf numFmtId="2" fontId="0" fillId="0" borderId="12" xfId="0" applyNumberFormat="1" applyBorder="1" applyAlignment="1" applyProtection="1">
      <alignment horizontal="center"/>
    </xf>
    <xf numFmtId="2" fontId="0" fillId="0" borderId="20" xfId="0" applyNumberFormat="1" applyBorder="1" applyAlignment="1" applyProtection="1">
      <alignment horizontal="center"/>
    </xf>
    <xf numFmtId="2" fontId="14" fillId="0" borderId="44" xfId="0" applyNumberFormat="1" applyFont="1" applyBorder="1" applyAlignment="1" applyProtection="1">
      <alignment horizontal="center"/>
    </xf>
    <xf numFmtId="2" fontId="0" fillId="0" borderId="47" xfId="0" applyNumberFormat="1" applyBorder="1" applyAlignment="1" applyProtection="1">
      <alignment horizontal="center"/>
    </xf>
    <xf numFmtId="2" fontId="14" fillId="0" borderId="3" xfId="0" applyNumberFormat="1" applyFont="1" applyBorder="1" applyAlignment="1" applyProtection="1">
      <alignment horizontal="center"/>
    </xf>
    <xf numFmtId="2" fontId="0" fillId="0" borderId="33" xfId="0" applyNumberFormat="1" applyBorder="1" applyAlignment="1" applyProtection="1">
      <alignment horizontal="center"/>
    </xf>
    <xf numFmtId="2" fontId="14" fillId="0" borderId="17" xfId="0" applyNumberFormat="1" applyFont="1" applyBorder="1" applyAlignment="1" applyProtection="1">
      <alignment horizontal="center"/>
    </xf>
    <xf numFmtId="2" fontId="0" fillId="0" borderId="34" xfId="0" applyNumberFormat="1" applyBorder="1" applyAlignment="1" applyProtection="1">
      <alignment horizontal="center"/>
    </xf>
    <xf numFmtId="2" fontId="0" fillId="0" borderId="0" xfId="0" applyNumberFormat="1" applyFill="1" applyAlignment="1" applyProtection="1">
      <alignment horizontal="center"/>
    </xf>
    <xf numFmtId="2" fontId="13" fillId="0" borderId="0" xfId="0" applyNumberFormat="1" applyFont="1" applyAlignment="1" applyProtection="1">
      <alignment horizontal="center"/>
    </xf>
    <xf numFmtId="2" fontId="13" fillId="0" borderId="9" xfId="0" applyNumberFormat="1" applyFont="1" applyBorder="1" applyAlignment="1" applyProtection="1">
      <alignment horizontal="center"/>
    </xf>
    <xf numFmtId="2" fontId="13" fillId="0" borderId="10" xfId="0" applyNumberFormat="1" applyFont="1" applyBorder="1" applyAlignment="1" applyProtection="1">
      <alignment horizontal="center"/>
    </xf>
    <xf numFmtId="2" fontId="13" fillId="0" borderId="0" xfId="0" applyNumberFormat="1" applyFont="1" applyFill="1" applyAlignment="1" applyProtection="1">
      <alignment horizontal="center"/>
    </xf>
    <xf numFmtId="2" fontId="10" fillId="0" borderId="0" xfId="0" applyNumberFormat="1" applyFont="1" applyBorder="1" applyAlignment="1">
      <alignment horizontal="center"/>
    </xf>
    <xf numFmtId="2" fontId="14" fillId="0" borderId="38" xfId="0" applyNumberFormat="1" applyFont="1" applyBorder="1" applyAlignment="1">
      <alignment horizontal="center"/>
    </xf>
    <xf numFmtId="2" fontId="14" fillId="0" borderId="0" xfId="0" applyNumberFormat="1" applyFont="1" applyBorder="1" applyAlignment="1">
      <alignment horizontal="center"/>
    </xf>
    <xf numFmtId="2" fontId="11" fillId="0" borderId="48" xfId="0" applyNumberFormat="1" applyFont="1" applyBorder="1" applyAlignment="1">
      <alignment horizontal="center" wrapText="1"/>
    </xf>
    <xf numFmtId="2" fontId="11" fillId="0" borderId="49" xfId="0" applyNumberFormat="1" applyFont="1" applyBorder="1" applyAlignment="1">
      <alignment horizontal="center" wrapText="1"/>
    </xf>
    <xf numFmtId="2" fontId="11" fillId="0" borderId="22" xfId="0" applyNumberFormat="1" applyFont="1" applyBorder="1" applyAlignment="1">
      <alignment horizontal="center" wrapText="1"/>
    </xf>
    <xf numFmtId="2" fontId="11" fillId="0" borderId="50" xfId="0" applyNumberFormat="1" applyFont="1" applyBorder="1" applyAlignment="1">
      <alignment horizontal="center"/>
    </xf>
    <xf numFmtId="2" fontId="11" fillId="0" borderId="7" xfId="0" applyNumberFormat="1" applyFont="1" applyBorder="1" applyAlignment="1">
      <alignment horizontal="center" wrapText="1"/>
    </xf>
    <xf numFmtId="2" fontId="11" fillId="0" borderId="0" xfId="0" applyNumberFormat="1" applyFont="1" applyBorder="1" applyAlignment="1">
      <alignment horizontal="center" wrapText="1"/>
    </xf>
    <xf numFmtId="2" fontId="11" fillId="0" borderId="16" xfId="0" applyNumberFormat="1" applyFont="1" applyBorder="1" applyAlignment="1">
      <alignment horizontal="center" wrapText="1"/>
    </xf>
    <xf numFmtId="2" fontId="14" fillId="0" borderId="16" xfId="0" applyNumberFormat="1" applyFont="1" applyBorder="1" applyAlignment="1" applyProtection="1">
      <alignment horizontal="center"/>
    </xf>
    <xf numFmtId="2" fontId="0" fillId="0" borderId="36" xfId="0" applyNumberFormat="1" applyBorder="1" applyAlignment="1" applyProtection="1">
      <alignment horizontal="center"/>
    </xf>
    <xf numFmtId="2" fontId="0" fillId="0" borderId="51" xfId="0" applyNumberFormat="1" applyBorder="1" applyAlignment="1" applyProtection="1">
      <alignment horizontal="center"/>
    </xf>
    <xf numFmtId="2" fontId="14" fillId="0" borderId="21" xfId="0" applyNumberFormat="1" applyFont="1" applyBorder="1" applyAlignment="1" applyProtection="1">
      <alignment horizontal="center"/>
    </xf>
    <xf numFmtId="2" fontId="11" fillId="0" borderId="52" xfId="0" applyNumberFormat="1" applyFont="1" applyBorder="1" applyAlignment="1">
      <alignment horizontal="center"/>
    </xf>
    <xf numFmtId="2" fontId="11" fillId="0" borderId="45" xfId="0" applyNumberFormat="1" applyFont="1" applyBorder="1" applyAlignment="1">
      <alignment horizontal="center"/>
    </xf>
    <xf numFmtId="2" fontId="11" fillId="0" borderId="2" xfId="0" applyNumberFormat="1" applyFont="1" applyBorder="1" applyAlignment="1">
      <alignment horizontal="center"/>
    </xf>
    <xf numFmtId="0" fontId="13" fillId="0" borderId="5" xfId="0" applyFont="1" applyBorder="1" applyAlignment="1" applyProtection="1">
      <alignment horizontal="center"/>
    </xf>
    <xf numFmtId="0" fontId="16" fillId="2" borderId="33" xfId="0" applyFont="1" applyFill="1" applyBorder="1" applyProtection="1"/>
    <xf numFmtId="0" fontId="3" fillId="0" borderId="53" xfId="0" applyFont="1" applyBorder="1" applyAlignment="1">
      <alignment horizontal="center"/>
    </xf>
    <xf numFmtId="0" fontId="0" fillId="0" borderId="54" xfId="0" applyFill="1" applyBorder="1"/>
    <xf numFmtId="0" fontId="0" fillId="0" borderId="55" xfId="0" applyBorder="1"/>
    <xf numFmtId="0" fontId="3" fillId="0" borderId="56" xfId="0" applyFont="1" applyBorder="1" applyAlignment="1">
      <alignment horizontal="center"/>
    </xf>
    <xf numFmtId="0" fontId="0" fillId="0" borderId="57" xfId="0" applyFill="1" applyBorder="1"/>
    <xf numFmtId="0" fontId="0" fillId="2" borderId="1" xfId="0" applyFill="1" applyBorder="1" applyAlignment="1">
      <alignment horizontal="left"/>
    </xf>
    <xf numFmtId="0" fontId="16" fillId="2" borderId="33" xfId="0" applyFont="1" applyFill="1" applyBorder="1" applyAlignment="1" applyProtection="1">
      <alignment horizontal="left"/>
    </xf>
    <xf numFmtId="0" fontId="0" fillId="0" borderId="4" xfId="0" applyFill="1" applyBorder="1" applyAlignment="1">
      <alignment horizontal="left"/>
    </xf>
    <xf numFmtId="0" fontId="16" fillId="0" borderId="1" xfId="0" applyFont="1" applyBorder="1" applyAlignment="1">
      <alignment horizontal="left"/>
    </xf>
    <xf numFmtId="0" fontId="16" fillId="2" borderId="1" xfId="0" applyFont="1" applyFill="1" applyBorder="1" applyAlignment="1">
      <alignment horizontal="left"/>
    </xf>
    <xf numFmtId="0" fontId="16" fillId="0" borderId="4" xfId="0" applyFont="1" applyBorder="1" applyAlignment="1">
      <alignment horizontal="left"/>
    </xf>
    <xf numFmtId="0" fontId="6" fillId="0" borderId="4" xfId="0" applyFont="1" applyBorder="1"/>
    <xf numFmtId="0" fontId="1" fillId="0" borderId="2"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vertical="center"/>
    </xf>
    <xf numFmtId="0" fontId="13" fillId="0" borderId="4" xfId="0" applyFont="1" applyBorder="1" applyAlignment="1" applyProtection="1">
      <alignment horizontal="left"/>
    </xf>
    <xf numFmtId="2" fontId="13" fillId="0" borderId="27" xfId="0" applyNumberFormat="1" applyFont="1" applyBorder="1" applyAlignment="1" applyProtection="1">
      <alignment horizontal="center"/>
    </xf>
    <xf numFmtId="2" fontId="13" fillId="0" borderId="58" xfId="0" applyNumberFormat="1" applyFont="1" applyFill="1" applyBorder="1" applyAlignment="1" applyProtection="1">
      <alignment horizontal="center"/>
    </xf>
    <xf numFmtId="0" fontId="10" fillId="3" borderId="0" xfId="0" applyFont="1" applyFill="1" applyAlignment="1"/>
    <xf numFmtId="4" fontId="6" fillId="0" borderId="59" xfId="0" applyNumberFormat="1" applyFont="1" applyBorder="1" applyAlignment="1">
      <alignment horizontal="center"/>
    </xf>
    <xf numFmtId="4" fontId="6" fillId="0" borderId="40" xfId="0" applyNumberFormat="1" applyFont="1" applyFill="1" applyBorder="1" applyAlignment="1" applyProtection="1">
      <alignment horizontal="center"/>
      <protection locked="0"/>
    </xf>
    <xf numFmtId="4" fontId="0" fillId="0" borderId="40" xfId="0" applyNumberFormat="1" applyFill="1" applyBorder="1" applyAlignment="1" applyProtection="1">
      <alignment horizontal="center"/>
      <protection locked="0"/>
    </xf>
    <xf numFmtId="4" fontId="0" fillId="0" borderId="59" xfId="0" applyNumberFormat="1" applyFill="1" applyBorder="1" applyAlignment="1" applyProtection="1">
      <alignment horizontal="center"/>
      <protection locked="0"/>
    </xf>
    <xf numFmtId="4" fontId="0" fillId="0" borderId="21" xfId="0" applyNumberFormat="1" applyFill="1" applyBorder="1" applyAlignment="1" applyProtection="1">
      <alignment horizontal="center"/>
      <protection locked="0"/>
    </xf>
    <xf numFmtId="4" fontId="0" fillId="0" borderId="23" xfId="0" applyNumberFormat="1" applyFill="1" applyBorder="1" applyAlignment="1" applyProtection="1">
      <alignment horizontal="center"/>
      <protection locked="0"/>
    </xf>
    <xf numFmtId="4" fontId="0" fillId="0" borderId="60" xfId="0" applyNumberFormat="1" applyFill="1" applyBorder="1" applyAlignment="1" applyProtection="1">
      <alignment horizontal="center"/>
      <protection locked="0"/>
    </xf>
    <xf numFmtId="2" fontId="0" fillId="0" borderId="0" xfId="0" applyNumberFormat="1" applyAlignment="1" applyProtection="1">
      <alignment horizontal="center" wrapText="1"/>
    </xf>
    <xf numFmtId="2" fontId="2" fillId="0" borderId="0" xfId="0" applyNumberFormat="1" applyFont="1" applyAlignment="1" applyProtection="1">
      <alignment horizontal="center" wrapText="1"/>
    </xf>
    <xf numFmtId="2" fontId="1" fillId="0" borderId="0" xfId="0" applyNumberFormat="1" applyFont="1" applyFill="1" applyAlignment="1" applyProtection="1">
      <alignment horizontal="center" wrapText="1"/>
    </xf>
    <xf numFmtId="2" fontId="14" fillId="0" borderId="0" xfId="0" applyNumberFormat="1" applyFont="1" applyFill="1" applyAlignment="1" applyProtection="1">
      <alignment horizontal="center" wrapText="1"/>
    </xf>
    <xf numFmtId="2" fontId="13" fillId="0" borderId="0" xfId="0" applyNumberFormat="1" applyFont="1" applyAlignment="1" applyProtection="1">
      <alignment horizontal="center" wrapText="1"/>
    </xf>
    <xf numFmtId="0" fontId="0" fillId="0" borderId="0" xfId="0" applyAlignment="1" applyProtection="1">
      <alignment wrapText="1"/>
    </xf>
    <xf numFmtId="0" fontId="17" fillId="0" borderId="1" xfId="0" applyFont="1" applyBorder="1" applyAlignment="1">
      <alignment horizontal="left"/>
    </xf>
    <xf numFmtId="0" fontId="17" fillId="2" borderId="1" xfId="0" applyFont="1" applyFill="1" applyBorder="1" applyAlignment="1">
      <alignment horizontal="left"/>
    </xf>
    <xf numFmtId="0" fontId="17" fillId="0" borderId="1" xfId="0" applyFont="1" applyFill="1" applyBorder="1" applyAlignment="1">
      <alignment horizontal="left"/>
    </xf>
    <xf numFmtId="0" fontId="17" fillId="2" borderId="33" xfId="0" applyFont="1" applyFill="1" applyBorder="1" applyProtection="1"/>
    <xf numFmtId="2" fontId="10" fillId="0" borderId="0" xfId="0" applyNumberFormat="1" applyFont="1" applyBorder="1" applyAlignment="1" applyProtection="1">
      <alignment horizontal="center"/>
    </xf>
    <xf numFmtId="9" fontId="6" fillId="0" borderId="0" xfId="0" applyNumberFormat="1" applyFont="1" applyBorder="1" applyAlignment="1" applyProtection="1">
      <alignment horizontal="left"/>
    </xf>
    <xf numFmtId="9" fontId="18" fillId="0" borderId="0" xfId="0" applyNumberFormat="1" applyFont="1" applyBorder="1" applyAlignment="1" applyProtection="1">
      <alignment horizontal="left"/>
    </xf>
    <xf numFmtId="2" fontId="19" fillId="0" borderId="0" xfId="0" applyNumberFormat="1" applyFont="1" applyBorder="1" applyAlignment="1" applyProtection="1">
      <alignment horizontal="left"/>
    </xf>
    <xf numFmtId="2" fontId="4" fillId="0" borderId="0" xfId="0" applyNumberFormat="1" applyFont="1" applyAlignment="1" applyProtection="1">
      <alignment horizontal="center"/>
    </xf>
    <xf numFmtId="1" fontId="0" fillId="0" borderId="61" xfId="0" applyNumberFormat="1" applyBorder="1" applyAlignment="1" applyProtection="1">
      <alignment horizontal="center" wrapText="1"/>
    </xf>
    <xf numFmtId="1" fontId="0" fillId="0" borderId="47" xfId="0" applyNumberFormat="1" applyBorder="1" applyAlignment="1" applyProtection="1">
      <alignment horizontal="center" wrapText="1"/>
    </xf>
    <xf numFmtId="1" fontId="0" fillId="0" borderId="2" xfId="0" applyNumberFormat="1" applyBorder="1" applyAlignment="1" applyProtection="1">
      <alignment horizontal="center" wrapText="1"/>
    </xf>
    <xf numFmtId="1" fontId="0" fillId="0" borderId="33" xfId="0" applyNumberFormat="1" applyBorder="1" applyAlignment="1" applyProtection="1">
      <alignment horizontal="center" wrapText="1"/>
    </xf>
    <xf numFmtId="2" fontId="0" fillId="0" borderId="2" xfId="0" applyNumberFormat="1" applyBorder="1" applyAlignment="1" applyProtection="1">
      <alignment horizontal="center" wrapText="1"/>
    </xf>
    <xf numFmtId="2" fontId="0" fillId="0" borderId="33" xfId="0" applyNumberFormat="1" applyBorder="1" applyAlignment="1" applyProtection="1">
      <alignment horizontal="center" wrapText="1"/>
    </xf>
    <xf numFmtId="164" fontId="20" fillId="0" borderId="36" xfId="0" applyNumberFormat="1" applyFont="1" applyBorder="1" applyAlignment="1">
      <alignment horizontal="center"/>
    </xf>
    <xf numFmtId="164" fontId="20" fillId="0" borderId="34" xfId="0" applyNumberFormat="1" applyFont="1" applyBorder="1" applyAlignment="1">
      <alignment horizontal="center"/>
    </xf>
    <xf numFmtId="2" fontId="13" fillId="0" borderId="48" xfId="0" applyNumberFormat="1" applyFont="1" applyBorder="1" applyAlignment="1" applyProtection="1">
      <alignment horizontal="center"/>
    </xf>
    <xf numFmtId="2" fontId="13" fillId="0" borderId="0" xfId="0" applyNumberFormat="1" applyFont="1" applyBorder="1" applyAlignment="1" applyProtection="1">
      <alignment horizontal="center"/>
    </xf>
    <xf numFmtId="2" fontId="13" fillId="0" borderId="0" xfId="0" applyNumberFormat="1" applyFont="1" applyFill="1" applyBorder="1" applyAlignment="1" applyProtection="1">
      <alignment horizontal="center"/>
    </xf>
    <xf numFmtId="2" fontId="13" fillId="4" borderId="29" xfId="0" applyNumberFormat="1" applyFont="1" applyFill="1" applyBorder="1" applyAlignment="1">
      <alignment horizontal="center"/>
    </xf>
    <xf numFmtId="2" fontId="13" fillId="4" borderId="30" xfId="0" applyNumberFormat="1" applyFont="1" applyFill="1" applyBorder="1" applyAlignment="1">
      <alignment horizontal="center"/>
    </xf>
    <xf numFmtId="2" fontId="13" fillId="0" borderId="28" xfId="0" applyNumberFormat="1" applyFont="1" applyBorder="1" applyAlignment="1" applyProtection="1">
      <alignment horizontal="center"/>
    </xf>
    <xf numFmtId="2" fontId="5" fillId="3" borderId="63" xfId="0" applyNumberFormat="1" applyFont="1" applyFill="1" applyBorder="1" applyAlignment="1" applyProtection="1">
      <alignment horizontal="center"/>
    </xf>
    <xf numFmtId="2" fontId="10" fillId="0" borderId="64" xfId="0" applyNumberFormat="1" applyFont="1" applyBorder="1" applyAlignment="1">
      <alignment horizontal="center"/>
    </xf>
    <xf numFmtId="2" fontId="10" fillId="0" borderId="44" xfId="0" applyNumberFormat="1" applyFont="1" applyBorder="1" applyAlignment="1">
      <alignment horizontal="center"/>
    </xf>
    <xf numFmtId="2" fontId="10" fillId="0" borderId="43" xfId="0" applyNumberFormat="1" applyFont="1" applyBorder="1" applyAlignment="1">
      <alignment horizontal="center"/>
    </xf>
    <xf numFmtId="2" fontId="10" fillId="0" borderId="41" xfId="0" applyNumberFormat="1" applyFont="1" applyBorder="1" applyAlignment="1">
      <alignment horizontal="center"/>
    </xf>
    <xf numFmtId="2" fontId="10" fillId="0" borderId="65" xfId="0" applyNumberFormat="1" applyFont="1" applyBorder="1" applyAlignment="1">
      <alignment horizontal="center"/>
    </xf>
    <xf numFmtId="2" fontId="13" fillId="0" borderId="0" xfId="0" applyNumberFormat="1" applyFont="1" applyBorder="1" applyAlignment="1" applyProtection="1">
      <alignment horizontal="center" wrapText="1"/>
    </xf>
    <xf numFmtId="2" fontId="13" fillId="0" borderId="7" xfId="0" applyNumberFormat="1" applyFont="1" applyBorder="1" applyAlignment="1" applyProtection="1">
      <alignment horizontal="center" wrapText="1"/>
    </xf>
    <xf numFmtId="0" fontId="0" fillId="0" borderId="1" xfId="0" applyFill="1" applyBorder="1"/>
    <xf numFmtId="0" fontId="6" fillId="0" borderId="11" xfId="0" applyFont="1" applyFill="1" applyBorder="1"/>
    <xf numFmtId="0" fontId="6" fillId="0" borderId="0" xfId="0" applyFont="1"/>
    <xf numFmtId="0" fontId="17" fillId="2" borderId="33" xfId="0" applyFont="1" applyFill="1" applyBorder="1" applyAlignment="1" applyProtection="1">
      <alignment horizontal="left"/>
    </xf>
    <xf numFmtId="0" fontId="17" fillId="2" borderId="33" xfId="0" applyFont="1" applyFill="1" applyBorder="1" applyAlignment="1">
      <alignment horizontal="left"/>
    </xf>
    <xf numFmtId="0" fontId="6" fillId="0" borderId="66" xfId="0" applyFont="1" applyBorder="1"/>
    <xf numFmtId="0" fontId="0" fillId="0" borderId="0" xfId="0" applyProtection="1">
      <protection locked="0"/>
    </xf>
    <xf numFmtId="0" fontId="21" fillId="2" borderId="1" xfId="0" applyFont="1" applyFill="1" applyBorder="1" applyAlignment="1">
      <alignment horizontal="left"/>
    </xf>
    <xf numFmtId="0" fontId="22" fillId="2" borderId="1" xfId="0" applyFont="1" applyFill="1" applyBorder="1"/>
    <xf numFmtId="0" fontId="22" fillId="2" borderId="0" xfId="0" applyFont="1" applyFill="1"/>
    <xf numFmtId="0" fontId="0" fillId="2" borderId="0" xfId="0" applyFill="1"/>
    <xf numFmtId="0" fontId="6" fillId="2" borderId="67" xfId="1" applyFont="1" applyFill="1" applyBorder="1" applyAlignment="1">
      <alignment wrapText="1"/>
    </xf>
    <xf numFmtId="2" fontId="0" fillId="2" borderId="9" xfId="0" applyNumberFormat="1" applyFill="1" applyBorder="1" applyAlignment="1" applyProtection="1">
      <alignment horizontal="center"/>
      <protection locked="0"/>
    </xf>
    <xf numFmtId="2" fontId="0" fillId="2" borderId="10" xfId="0" applyNumberFormat="1" applyFill="1" applyBorder="1" applyAlignment="1" applyProtection="1">
      <alignment horizontal="center"/>
      <protection locked="0"/>
    </xf>
    <xf numFmtId="0" fontId="0" fillId="2" borderId="3" xfId="0" applyFill="1" applyBorder="1" applyProtection="1"/>
    <xf numFmtId="2" fontId="21" fillId="2" borderId="1" xfId="0" applyNumberFormat="1" applyFont="1" applyFill="1" applyBorder="1" applyAlignment="1">
      <alignment horizontal="left"/>
    </xf>
    <xf numFmtId="0" fontId="21" fillId="2" borderId="33" xfId="0" applyFont="1" applyFill="1" applyBorder="1" applyProtection="1"/>
    <xf numFmtId="0" fontId="6" fillId="2" borderId="26" xfId="0" applyFont="1" applyFill="1" applyBorder="1" applyAlignment="1">
      <alignment horizontal="left"/>
    </xf>
    <xf numFmtId="0" fontId="6" fillId="2" borderId="34" xfId="0" applyFont="1" applyFill="1" applyBorder="1" applyAlignment="1">
      <alignment horizontal="left"/>
    </xf>
    <xf numFmtId="0" fontId="0" fillId="0" borderId="40" xfId="0" applyBorder="1" applyAlignment="1">
      <alignment horizontal="center"/>
    </xf>
    <xf numFmtId="2" fontId="0" fillId="0" borderId="59" xfId="0" applyNumberFormat="1" applyFill="1" applyBorder="1" applyAlignment="1" applyProtection="1">
      <alignment horizontal="center"/>
      <protection locked="0"/>
    </xf>
    <xf numFmtId="2" fontId="0" fillId="0" borderId="40" xfId="0" applyNumberFormat="1" applyFill="1" applyBorder="1" applyAlignment="1" applyProtection="1">
      <alignment horizontal="center"/>
      <protection locked="0"/>
    </xf>
    <xf numFmtId="2" fontId="0" fillId="2" borderId="40" xfId="0" applyNumberFormat="1" applyFill="1" applyBorder="1" applyAlignment="1" applyProtection="1">
      <alignment horizontal="center"/>
      <protection locked="0"/>
    </xf>
    <xf numFmtId="2" fontId="22" fillId="2" borderId="9" xfId="0" applyNumberFormat="1" applyFont="1" applyFill="1" applyBorder="1" applyAlignment="1" applyProtection="1">
      <alignment horizontal="center"/>
      <protection locked="0"/>
    </xf>
    <xf numFmtId="2" fontId="22" fillId="2" borderId="10" xfId="0" applyNumberFormat="1" applyFont="1" applyFill="1" applyBorder="1" applyAlignment="1" applyProtection="1">
      <alignment horizontal="center"/>
      <protection locked="0"/>
    </xf>
    <xf numFmtId="2" fontId="22" fillId="2" borderId="40" xfId="0" applyNumberFormat="1" applyFont="1" applyFill="1" applyBorder="1" applyAlignment="1" applyProtection="1">
      <alignment horizontal="center"/>
      <protection locked="0"/>
    </xf>
    <xf numFmtId="2" fontId="0" fillId="0" borderId="29" xfId="0" applyNumberFormat="1" applyFill="1" applyBorder="1" applyAlignment="1" applyProtection="1">
      <alignment horizontal="center"/>
      <protection locked="0"/>
    </xf>
    <xf numFmtId="2" fontId="0" fillId="0" borderId="30" xfId="0" applyNumberFormat="1" applyFill="1" applyBorder="1" applyAlignment="1" applyProtection="1">
      <alignment horizontal="center"/>
      <protection locked="0"/>
    </xf>
    <xf numFmtId="2" fontId="0" fillId="0" borderId="60" xfId="0" applyNumberFormat="1" applyFill="1" applyBorder="1" applyAlignment="1" applyProtection="1">
      <alignment horizontal="center"/>
      <protection locked="0"/>
    </xf>
    <xf numFmtId="2" fontId="0" fillId="0" borderId="27" xfId="0" applyNumberFormat="1" applyFill="1" applyBorder="1" applyAlignment="1" applyProtection="1">
      <alignment horizontal="center"/>
      <protection locked="0"/>
    </xf>
    <xf numFmtId="2" fontId="0" fillId="0" borderId="28" xfId="0" applyNumberFormat="1" applyFill="1" applyBorder="1" applyAlignment="1" applyProtection="1">
      <alignment horizontal="center"/>
      <protection locked="0"/>
    </xf>
    <xf numFmtId="2" fontId="0" fillId="0" borderId="21" xfId="0" applyNumberFormat="1" applyFill="1" applyBorder="1" applyAlignment="1" applyProtection="1">
      <alignment horizontal="center"/>
      <protection locked="0"/>
    </xf>
    <xf numFmtId="0" fontId="6" fillId="0" borderId="0" xfId="0" applyFont="1" applyAlignment="1">
      <alignment horizontal="center"/>
    </xf>
    <xf numFmtId="4" fontId="6" fillId="0" borderId="9" xfId="0" applyNumberFormat="1" applyFont="1" applyBorder="1" applyAlignment="1" applyProtection="1">
      <alignment horizontal="center"/>
      <protection locked="0"/>
    </xf>
    <xf numFmtId="4" fontId="6" fillId="0" borderId="10" xfId="0" applyNumberFormat="1" applyFont="1" applyBorder="1" applyAlignment="1" applyProtection="1">
      <alignment horizontal="center"/>
      <protection locked="0"/>
    </xf>
    <xf numFmtId="4" fontId="6" fillId="0" borderId="40" xfId="0" applyNumberFormat="1" applyFont="1" applyBorder="1" applyAlignment="1" applyProtection="1">
      <alignment horizontal="center"/>
      <protection locked="0"/>
    </xf>
    <xf numFmtId="4" fontId="0" fillId="0" borderId="9" xfId="0" applyNumberFormat="1" applyBorder="1" applyAlignment="1" applyProtection="1">
      <alignment horizontal="center"/>
      <protection locked="0"/>
    </xf>
    <xf numFmtId="4" fontId="0" fillId="0" borderId="10" xfId="0" applyNumberFormat="1" applyBorder="1" applyAlignment="1" applyProtection="1">
      <alignment horizontal="center"/>
      <protection locked="0"/>
    </xf>
    <xf numFmtId="4" fontId="0" fillId="0" borderId="40" xfId="0" applyNumberFormat="1" applyBorder="1" applyAlignment="1" applyProtection="1">
      <alignment horizontal="center"/>
      <protection locked="0"/>
    </xf>
    <xf numFmtId="4" fontId="6" fillId="0" borderId="27" xfId="0" applyNumberFormat="1" applyFont="1" applyBorder="1" applyAlignment="1" applyProtection="1">
      <alignment horizontal="center"/>
      <protection locked="0"/>
    </xf>
    <xf numFmtId="4" fontId="6" fillId="0" borderId="28" xfId="0" applyNumberFormat="1" applyFont="1" applyBorder="1" applyAlignment="1" applyProtection="1">
      <alignment horizontal="center"/>
      <protection locked="0"/>
    </xf>
    <xf numFmtId="4" fontId="6" fillId="0" borderId="21" xfId="0" applyNumberFormat="1" applyFont="1" applyBorder="1" applyAlignment="1" applyProtection="1">
      <alignment horizontal="center"/>
      <protection locked="0"/>
    </xf>
    <xf numFmtId="2" fontId="0" fillId="0" borderId="19" xfId="0" applyNumberFormat="1" applyFill="1" applyBorder="1" applyAlignment="1" applyProtection="1">
      <alignment horizontal="center"/>
      <protection locked="0"/>
    </xf>
    <xf numFmtId="2" fontId="0" fillId="0" borderId="20" xfId="0" applyNumberFormat="1" applyFill="1" applyBorder="1" applyAlignment="1" applyProtection="1">
      <alignment horizontal="center"/>
      <protection locked="0"/>
    </xf>
    <xf numFmtId="4" fontId="0" fillId="0" borderId="27" xfId="0" applyNumberFormat="1" applyBorder="1" applyAlignment="1" applyProtection="1">
      <alignment horizontal="center"/>
      <protection locked="0"/>
    </xf>
    <xf numFmtId="4" fontId="0" fillId="0" borderId="28" xfId="0" applyNumberFormat="1" applyBorder="1" applyAlignment="1" applyProtection="1">
      <alignment horizontal="center"/>
      <protection locked="0"/>
    </xf>
    <xf numFmtId="4" fontId="0" fillId="0" borderId="21" xfId="0" applyNumberFormat="1" applyBorder="1" applyAlignment="1" applyProtection="1">
      <alignment horizontal="center"/>
      <protection locked="0"/>
    </xf>
    <xf numFmtId="4" fontId="0" fillId="0" borderId="29" xfId="0" applyNumberFormat="1" applyBorder="1" applyAlignment="1" applyProtection="1">
      <alignment horizontal="center"/>
      <protection locked="0"/>
    </xf>
    <xf numFmtId="4" fontId="0" fillId="0" borderId="30" xfId="0" applyNumberFormat="1" applyBorder="1" applyAlignment="1" applyProtection="1">
      <alignment horizontal="center"/>
      <protection locked="0"/>
    </xf>
    <xf numFmtId="4" fontId="0" fillId="0" borderId="60" xfId="0" applyNumberFormat="1" applyBorder="1" applyAlignment="1" applyProtection="1">
      <alignment horizontal="center"/>
      <protection locked="0"/>
    </xf>
    <xf numFmtId="0" fontId="6" fillId="2" borderId="4" xfId="0" applyFont="1" applyFill="1" applyBorder="1" applyAlignment="1">
      <alignment horizontal="left"/>
    </xf>
    <xf numFmtId="0" fontId="6" fillId="2" borderId="19" xfId="0" applyFont="1" applyFill="1" applyBorder="1" applyAlignment="1" applyProtection="1">
      <alignment horizontal="center"/>
      <protection locked="0"/>
    </xf>
    <xf numFmtId="0" fontId="6" fillId="2" borderId="19" xfId="0" applyFont="1" applyFill="1" applyBorder="1" applyProtection="1">
      <protection locked="0"/>
    </xf>
    <xf numFmtId="0" fontId="6" fillId="2" borderId="25" xfId="0" applyFont="1" applyFill="1" applyBorder="1" applyProtection="1">
      <protection locked="0"/>
    </xf>
    <xf numFmtId="0" fontId="6" fillId="2" borderId="0" xfId="0" applyFont="1" applyFill="1" applyBorder="1" applyAlignment="1" applyProtection="1">
      <alignment horizontal="center"/>
      <protection locked="0"/>
    </xf>
    <xf numFmtId="0" fontId="6" fillId="2" borderId="0" xfId="0" applyFont="1" applyFill="1" applyBorder="1" applyProtection="1">
      <protection locked="0"/>
    </xf>
    <xf numFmtId="0" fontId="6" fillId="2" borderId="68" xfId="0" applyFont="1" applyFill="1" applyBorder="1" applyProtection="1">
      <protection locked="0"/>
    </xf>
    <xf numFmtId="0" fontId="6" fillId="2" borderId="20" xfId="0" applyFont="1" applyFill="1" applyBorder="1" applyAlignment="1" applyProtection="1">
      <alignment horizontal="center"/>
      <protection locked="0"/>
    </xf>
    <xf numFmtId="0" fontId="6" fillId="2" borderId="20" xfId="0" applyFont="1" applyFill="1" applyBorder="1" applyProtection="1">
      <protection locked="0"/>
    </xf>
    <xf numFmtId="0" fontId="6" fillId="2" borderId="30" xfId="0" applyFont="1" applyFill="1" applyBorder="1" applyProtection="1">
      <protection locked="0"/>
    </xf>
    <xf numFmtId="0" fontId="0" fillId="0" borderId="0" xfId="0" applyFill="1" applyAlignment="1" applyProtection="1">
      <alignment horizontal="left"/>
    </xf>
    <xf numFmtId="0" fontId="10" fillId="0" borderId="0" xfId="0" applyFont="1" applyFill="1" applyAlignment="1" applyProtection="1">
      <alignment horizontal="center"/>
    </xf>
    <xf numFmtId="0" fontId="10" fillId="0" borderId="0" xfId="0" applyFont="1" applyFill="1" applyAlignment="1" applyProtection="1">
      <alignment horizontal="left"/>
    </xf>
    <xf numFmtId="2" fontId="13" fillId="0" borderId="49" xfId="0" applyNumberFormat="1" applyFont="1" applyBorder="1" applyAlignment="1" applyProtection="1">
      <alignment horizontal="center"/>
    </xf>
    <xf numFmtId="2" fontId="13" fillId="0" borderId="69" xfId="0" applyNumberFormat="1" applyFont="1" applyFill="1" applyBorder="1" applyAlignment="1" applyProtection="1">
      <alignment horizontal="center"/>
    </xf>
    <xf numFmtId="2" fontId="13" fillId="0" borderId="48" xfId="0" applyNumberFormat="1" applyFont="1" applyBorder="1" applyAlignment="1" applyProtection="1">
      <alignment horizontal="center" wrapText="1"/>
    </xf>
    <xf numFmtId="0" fontId="0" fillId="0" borderId="49" xfId="0" applyBorder="1" applyProtection="1"/>
    <xf numFmtId="0" fontId="0" fillId="0" borderId="22" xfId="0" applyBorder="1" applyProtection="1"/>
    <xf numFmtId="2" fontId="19" fillId="0" borderId="16" xfId="0" applyNumberFormat="1" applyFont="1" applyBorder="1" applyAlignment="1" applyProtection="1">
      <alignment horizontal="left"/>
    </xf>
    <xf numFmtId="2" fontId="13" fillId="0" borderId="70" xfId="0" applyNumberFormat="1" applyFont="1" applyBorder="1" applyAlignment="1" applyProtection="1">
      <alignment horizontal="center" wrapText="1"/>
    </xf>
    <xf numFmtId="2" fontId="13" fillId="0" borderId="69" xfId="0" applyNumberFormat="1" applyFont="1" applyBorder="1" applyAlignment="1" applyProtection="1">
      <alignment horizontal="center"/>
    </xf>
    <xf numFmtId="2" fontId="10" fillId="0" borderId="69" xfId="0" applyNumberFormat="1" applyFont="1" applyBorder="1" applyAlignment="1" applyProtection="1">
      <alignment horizontal="center"/>
    </xf>
    <xf numFmtId="9" fontId="6" fillId="0" borderId="69" xfId="0" applyNumberFormat="1" applyFont="1" applyBorder="1" applyAlignment="1" applyProtection="1">
      <alignment horizontal="left"/>
    </xf>
    <xf numFmtId="9" fontId="18" fillId="0" borderId="69" xfId="0" applyNumberFormat="1" applyFont="1" applyBorder="1" applyAlignment="1" applyProtection="1">
      <alignment horizontal="left"/>
    </xf>
    <xf numFmtId="2" fontId="19" fillId="0" borderId="69" xfId="0" applyNumberFormat="1" applyFont="1" applyBorder="1" applyAlignment="1" applyProtection="1">
      <alignment horizontal="left"/>
    </xf>
    <xf numFmtId="2" fontId="19" fillId="0" borderId="23" xfId="0" applyNumberFormat="1" applyFont="1" applyBorder="1" applyAlignment="1" applyProtection="1">
      <alignment horizontal="left"/>
    </xf>
    <xf numFmtId="2" fontId="10" fillId="0" borderId="9" xfId="0" applyNumberFormat="1" applyFont="1" applyFill="1" applyBorder="1" applyAlignment="1" applyProtection="1">
      <alignment horizontal="center"/>
      <protection locked="0"/>
    </xf>
    <xf numFmtId="2" fontId="10" fillId="0" borderId="10" xfId="0" applyNumberFormat="1" applyFont="1" applyFill="1" applyBorder="1" applyAlignment="1" applyProtection="1">
      <alignment horizontal="center"/>
      <protection locked="0"/>
    </xf>
    <xf numFmtId="2" fontId="10" fillId="0" borderId="3" xfId="0" applyNumberFormat="1" applyFont="1" applyBorder="1" applyAlignment="1" applyProtection="1">
      <alignment horizontal="center"/>
      <protection locked="0"/>
    </xf>
    <xf numFmtId="2" fontId="10" fillId="0" borderId="27" xfId="0" applyNumberFormat="1" applyFont="1" applyFill="1" applyBorder="1" applyAlignment="1" applyProtection="1">
      <alignment horizontal="center"/>
      <protection locked="0"/>
    </xf>
    <xf numFmtId="2" fontId="10" fillId="0" borderId="28" xfId="0" applyNumberFormat="1" applyFont="1" applyFill="1" applyBorder="1" applyAlignment="1" applyProtection="1">
      <alignment horizontal="center"/>
      <protection locked="0"/>
    </xf>
    <xf numFmtId="2" fontId="10" fillId="0" borderId="17" xfId="0" applyNumberFormat="1" applyFont="1" applyBorder="1" applyAlignment="1" applyProtection="1">
      <alignment horizontal="center"/>
      <protection locked="0"/>
    </xf>
    <xf numFmtId="9" fontId="13" fillId="0" borderId="0" xfId="0" applyNumberFormat="1" applyFont="1" applyAlignment="1" applyProtection="1">
      <alignment horizontal="center"/>
      <protection locked="0"/>
    </xf>
    <xf numFmtId="0" fontId="0" fillId="2" borderId="5" xfId="0" applyFill="1" applyBorder="1" applyAlignment="1">
      <alignment horizontal="center"/>
    </xf>
    <xf numFmtId="0" fontId="0" fillId="0" borderId="71" xfId="0" applyFill="1" applyBorder="1" applyAlignment="1" applyProtection="1">
      <alignment horizontal="left"/>
    </xf>
    <xf numFmtId="0" fontId="6" fillId="0" borderId="33" xfId="0" applyFont="1" applyFill="1" applyBorder="1" applyAlignment="1" applyProtection="1">
      <alignment horizontal="left"/>
    </xf>
    <xf numFmtId="0" fontId="13" fillId="0" borderId="71" xfId="0" applyFont="1" applyBorder="1" applyProtection="1"/>
    <xf numFmtId="1" fontId="13" fillId="0" borderId="7" xfId="0" applyNumberFormat="1" applyFont="1" applyBorder="1" applyAlignment="1" applyProtection="1">
      <alignment horizontal="center"/>
    </xf>
    <xf numFmtId="1" fontId="5" fillId="0" borderId="7" xfId="0" applyNumberFormat="1" applyFont="1" applyBorder="1" applyAlignment="1" applyProtection="1">
      <alignment horizontal="center"/>
    </xf>
    <xf numFmtId="0" fontId="5" fillId="0" borderId="72" xfId="0" applyFont="1" applyBorder="1" applyAlignment="1" applyProtection="1">
      <alignment horizontal="center"/>
    </xf>
    <xf numFmtId="1" fontId="13" fillId="0" borderId="1" xfId="0" applyNumberFormat="1" applyFont="1" applyBorder="1" applyAlignment="1" applyProtection="1">
      <alignment horizontal="center"/>
    </xf>
    <xf numFmtId="0" fontId="13" fillId="0" borderId="4" xfId="0" applyFont="1" applyBorder="1" applyAlignment="1" applyProtection="1">
      <alignment horizontal="center"/>
    </xf>
    <xf numFmtId="2" fontId="10" fillId="0" borderId="1" xfId="0" applyNumberFormat="1" applyFont="1" applyBorder="1" applyAlignment="1" applyProtection="1">
      <alignment horizontal="center"/>
    </xf>
    <xf numFmtId="2" fontId="10" fillId="0" borderId="67" xfId="0" applyNumberFormat="1" applyFont="1" applyBorder="1" applyAlignment="1" applyProtection="1">
      <alignment horizontal="center"/>
    </xf>
    <xf numFmtId="2" fontId="10" fillId="0" borderId="4" xfId="0" applyNumberFormat="1" applyFont="1" applyBorder="1" applyAlignment="1" applyProtection="1">
      <alignment horizontal="center"/>
    </xf>
    <xf numFmtId="2" fontId="10" fillId="0" borderId="73" xfId="0" applyNumberFormat="1" applyFont="1" applyBorder="1" applyAlignment="1" applyProtection="1">
      <alignment horizontal="center"/>
    </xf>
    <xf numFmtId="2" fontId="10" fillId="0" borderId="3" xfId="0" applyNumberFormat="1" applyFont="1" applyBorder="1" applyAlignment="1" applyProtection="1">
      <alignment horizontal="center"/>
    </xf>
    <xf numFmtId="2" fontId="10" fillId="0" borderId="17" xfId="0" applyNumberFormat="1" applyFont="1" applyBorder="1" applyAlignment="1" applyProtection="1">
      <alignment horizontal="center"/>
    </xf>
    <xf numFmtId="2" fontId="10" fillId="0" borderId="40" xfId="0" applyNumberFormat="1" applyFont="1" applyBorder="1" applyAlignment="1" applyProtection="1">
      <alignment horizontal="center"/>
    </xf>
    <xf numFmtId="2" fontId="10" fillId="0" borderId="21" xfId="0" applyNumberFormat="1" applyFont="1" applyBorder="1" applyAlignment="1" applyProtection="1">
      <alignment horizontal="center"/>
    </xf>
    <xf numFmtId="0" fontId="6" fillId="0" borderId="4" xfId="0" applyFont="1" applyFill="1" applyBorder="1"/>
    <xf numFmtId="0" fontId="6" fillId="0" borderId="54" xfId="0" applyFont="1" applyFill="1" applyBorder="1" applyAlignment="1">
      <alignment wrapText="1"/>
    </xf>
    <xf numFmtId="0" fontId="6" fillId="0" borderId="1" xfId="0" applyFont="1" applyFill="1" applyBorder="1" applyAlignment="1">
      <alignment horizontal="left"/>
    </xf>
    <xf numFmtId="0" fontId="6" fillId="2" borderId="74" xfId="0" applyFont="1" applyFill="1" applyBorder="1" applyAlignment="1">
      <alignment horizontal="left"/>
    </xf>
    <xf numFmtId="0" fontId="6" fillId="2" borderId="1" xfId="0" applyFont="1" applyFill="1" applyBorder="1" applyProtection="1"/>
    <xf numFmtId="0" fontId="6" fillId="2" borderId="33" xfId="0" applyFont="1" applyFill="1" applyBorder="1" applyAlignment="1">
      <alignment horizontal="left"/>
    </xf>
    <xf numFmtId="0" fontId="6" fillId="2" borderId="1" xfId="0" applyFont="1" applyFill="1" applyBorder="1" applyAlignment="1" applyProtection="1">
      <alignment horizontal="left"/>
    </xf>
    <xf numFmtId="2" fontId="13" fillId="0" borderId="0" xfId="0" applyNumberFormat="1" applyFont="1" applyFill="1" applyAlignment="1" applyProtection="1">
      <alignment horizontal="center" wrapText="1"/>
    </xf>
    <xf numFmtId="2" fontId="13" fillId="0" borderId="49" xfId="0" applyNumberFormat="1" applyFont="1" applyFill="1" applyBorder="1" applyAlignment="1" applyProtection="1">
      <alignment horizontal="center" wrapText="1"/>
    </xf>
    <xf numFmtId="2" fontId="13" fillId="0" borderId="0" xfId="0" applyNumberFormat="1" applyFont="1" applyFill="1" applyBorder="1" applyAlignment="1" applyProtection="1">
      <alignment horizontal="center" wrapText="1"/>
    </xf>
    <xf numFmtId="2" fontId="13" fillId="0" borderId="69" xfId="0" applyNumberFormat="1" applyFont="1" applyFill="1" applyBorder="1" applyAlignment="1" applyProtection="1">
      <alignment horizontal="center" wrapText="1"/>
    </xf>
    <xf numFmtId="2" fontId="0" fillId="0" borderId="0" xfId="0" applyNumberFormat="1" applyFill="1" applyAlignment="1" applyProtection="1">
      <alignment horizontal="center" wrapText="1"/>
    </xf>
    <xf numFmtId="1" fontId="0" fillId="0" borderId="62" xfId="0" applyNumberFormat="1" applyFill="1" applyBorder="1" applyAlignment="1" applyProtection="1">
      <alignment horizontal="center" wrapText="1"/>
    </xf>
    <xf numFmtId="1" fontId="0" fillId="0" borderId="11" xfId="0" applyNumberFormat="1" applyFill="1" applyBorder="1" applyAlignment="1" applyProtection="1">
      <alignment horizontal="center" wrapText="1"/>
    </xf>
    <xf numFmtId="2" fontId="0" fillId="0" borderId="11" xfId="0" applyNumberFormat="1" applyFill="1" applyBorder="1" applyAlignment="1" applyProtection="1">
      <alignment horizontal="center" wrapText="1"/>
    </xf>
    <xf numFmtId="164" fontId="20" fillId="0" borderId="51" xfId="0" applyNumberFormat="1" applyFont="1" applyFill="1" applyBorder="1" applyAlignment="1">
      <alignment horizontal="center"/>
    </xf>
    <xf numFmtId="2" fontId="15" fillId="0" borderId="0" xfId="0" applyNumberFormat="1" applyFont="1" applyFill="1" applyBorder="1" applyAlignment="1">
      <alignment horizontal="center" wrapText="1"/>
    </xf>
    <xf numFmtId="0" fontId="0" fillId="0" borderId="0" xfId="0" applyFill="1" applyAlignment="1" applyProtection="1">
      <alignment wrapText="1"/>
    </xf>
    <xf numFmtId="2" fontId="10" fillId="0" borderId="64" xfId="0" applyNumberFormat="1" applyFont="1" applyFill="1" applyBorder="1" applyAlignment="1">
      <alignment horizontal="center"/>
    </xf>
    <xf numFmtId="2" fontId="14" fillId="0" borderId="0" xfId="0" applyNumberFormat="1" applyFont="1" applyFill="1" applyBorder="1" applyAlignment="1">
      <alignment horizontal="center"/>
    </xf>
    <xf numFmtId="2" fontId="15" fillId="0" borderId="0" xfId="0" applyNumberFormat="1" applyFont="1" applyFill="1" applyBorder="1" applyAlignment="1">
      <alignment horizontal="center"/>
    </xf>
    <xf numFmtId="0" fontId="6" fillId="0" borderId="0" xfId="0" applyFont="1" applyAlignment="1">
      <alignment horizontal="left"/>
    </xf>
    <xf numFmtId="2" fontId="3" fillId="3" borderId="9" xfId="0" applyNumberFormat="1" applyFont="1" applyFill="1" applyBorder="1" applyAlignment="1">
      <alignment horizontal="center"/>
    </xf>
    <xf numFmtId="2" fontId="3" fillId="3" borderId="10" xfId="0" applyNumberFormat="1" applyFont="1" applyFill="1" applyBorder="1" applyAlignment="1">
      <alignment horizontal="center"/>
    </xf>
    <xf numFmtId="0" fontId="0" fillId="0" borderId="0" xfId="0" applyBorder="1" applyAlignment="1">
      <alignment horizontal="center"/>
    </xf>
    <xf numFmtId="2" fontId="3" fillId="3" borderId="40" xfId="0" applyNumberFormat="1" applyFont="1" applyFill="1" applyBorder="1" applyAlignment="1">
      <alignment horizontal="center"/>
    </xf>
    <xf numFmtId="0" fontId="3" fillId="3" borderId="75"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3" fillId="3" borderId="74" xfId="0" applyFont="1" applyFill="1" applyBorder="1" applyAlignment="1">
      <alignment horizontal="center" vertical="center" wrapText="1"/>
    </xf>
    <xf numFmtId="0" fontId="3" fillId="0" borderId="0" xfId="0" applyFont="1" applyAlignment="1">
      <alignment horizontal="left"/>
    </xf>
    <xf numFmtId="0" fontId="3" fillId="3" borderId="24" xfId="0" applyFont="1" applyFill="1" applyBorder="1" applyAlignment="1">
      <alignment horizontal="center" vertical="center" wrapText="1"/>
    </xf>
    <xf numFmtId="0" fontId="3" fillId="3" borderId="77"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72" xfId="0" applyFont="1" applyFill="1" applyBorder="1" applyAlignment="1">
      <alignment horizontal="center" vertical="center" wrapText="1"/>
    </xf>
    <xf numFmtId="0" fontId="3" fillId="3" borderId="59"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43" xfId="0" applyFont="1" applyFill="1" applyBorder="1" applyAlignment="1">
      <alignment horizontal="center"/>
    </xf>
    <xf numFmtId="0" fontId="3" fillId="3" borderId="44" xfId="0" applyFont="1" applyFill="1" applyBorder="1" applyAlignment="1">
      <alignment horizontal="center"/>
    </xf>
    <xf numFmtId="0" fontId="3" fillId="3" borderId="41" xfId="0" applyFont="1" applyFill="1" applyBorder="1" applyAlignment="1">
      <alignment horizontal="center"/>
    </xf>
    <xf numFmtId="0" fontId="0" fillId="0" borderId="0" xfId="0" applyAlignment="1">
      <alignment horizontal="center"/>
    </xf>
    <xf numFmtId="0" fontId="5" fillId="0" borderId="0" xfId="0" applyFont="1" applyFill="1" applyAlignment="1" applyProtection="1">
      <alignment horizontal="left"/>
      <protection locked="0"/>
    </xf>
    <xf numFmtId="0" fontId="0" fillId="0" borderId="0" xfId="0" applyAlignment="1" applyProtection="1">
      <protection locked="0"/>
    </xf>
    <xf numFmtId="0" fontId="3" fillId="3" borderId="78" xfId="0" applyFont="1" applyFill="1" applyBorder="1" applyAlignment="1">
      <alignment horizontal="center" vertical="center"/>
    </xf>
    <xf numFmtId="0" fontId="3" fillId="3" borderId="79"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9" xfId="0" applyFont="1" applyFill="1" applyBorder="1" applyAlignment="1">
      <alignment horizontal="center"/>
    </xf>
    <xf numFmtId="0" fontId="3" fillId="3" borderId="67" xfId="0" applyFont="1" applyFill="1" applyBorder="1" applyAlignment="1">
      <alignment horizontal="center"/>
    </xf>
    <xf numFmtId="0" fontId="3" fillId="3" borderId="40" xfId="0" applyFont="1" applyFill="1" applyBorder="1" applyAlignment="1">
      <alignment horizontal="center"/>
    </xf>
    <xf numFmtId="0" fontId="0" fillId="0" borderId="0" xfId="0" applyBorder="1" applyAlignment="1">
      <alignment horizontal="left"/>
    </xf>
    <xf numFmtId="2" fontId="3" fillId="3" borderId="67" xfId="0" applyNumberFormat="1" applyFont="1" applyFill="1" applyBorder="1" applyAlignment="1">
      <alignment horizontal="center"/>
    </xf>
    <xf numFmtId="0" fontId="5" fillId="0" borderId="0" xfId="0" applyFont="1" applyFill="1" applyAlignment="1">
      <alignment horizontal="left"/>
    </xf>
    <xf numFmtId="0" fontId="0" fillId="0" borderId="0" xfId="0" applyAlignment="1"/>
    <xf numFmtId="0" fontId="3" fillId="3" borderId="48"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3" fillId="3" borderId="39"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8" xfId="0" applyFont="1" applyFill="1" applyBorder="1" applyAlignment="1">
      <alignment horizontal="center" vertical="center"/>
    </xf>
    <xf numFmtId="0" fontId="10" fillId="3" borderId="0" xfId="0" applyFont="1" applyFill="1" applyAlignment="1">
      <alignment horizontal="center"/>
    </xf>
    <xf numFmtId="0" fontId="7" fillId="3" borderId="0" xfId="0" applyFont="1" applyFill="1" applyAlignment="1">
      <alignment horizontal="left"/>
    </xf>
    <xf numFmtId="0" fontId="0" fillId="0" borderId="44" xfId="0" applyBorder="1" applyAlignment="1">
      <alignment horizontal="center"/>
    </xf>
    <xf numFmtId="0" fontId="0" fillId="0" borderId="41" xfId="0" applyBorder="1" applyAlignment="1">
      <alignment horizontal="center"/>
    </xf>
    <xf numFmtId="0" fontId="2" fillId="3" borderId="0" xfId="0" applyFont="1" applyFill="1" applyAlignment="1">
      <alignment horizontal="center"/>
    </xf>
    <xf numFmtId="0" fontId="0" fillId="0" borderId="0" xfId="0" applyBorder="1" applyAlignment="1"/>
    <xf numFmtId="0" fontId="2" fillId="3" borderId="0" xfId="0" applyFont="1" applyFill="1" applyAlignment="1">
      <alignment horizontal="left"/>
    </xf>
    <xf numFmtId="0" fontId="0" fillId="0" borderId="44" xfId="0" applyBorder="1" applyAlignment="1"/>
    <xf numFmtId="0" fontId="0" fillId="0" borderId="41" xfId="0" applyBorder="1" applyAlignment="1"/>
    <xf numFmtId="0" fontId="0" fillId="0" borderId="59" xfId="0" applyBorder="1"/>
    <xf numFmtId="0" fontId="0" fillId="0" borderId="29" xfId="0" applyBorder="1"/>
    <xf numFmtId="0" fontId="0" fillId="0" borderId="60" xfId="0" applyBorder="1"/>
    <xf numFmtId="0" fontId="0" fillId="0" borderId="19" xfId="0" applyBorder="1"/>
    <xf numFmtId="0" fontId="0" fillId="0" borderId="20" xfId="0" applyBorder="1"/>
    <xf numFmtId="0" fontId="3" fillId="3" borderId="9" xfId="0" applyFont="1" applyFill="1" applyBorder="1" applyAlignment="1">
      <alignment horizontal="center" wrapText="1"/>
    </xf>
    <xf numFmtId="0" fontId="0" fillId="0" borderId="67" xfId="0" applyBorder="1"/>
    <xf numFmtId="0" fontId="0" fillId="0" borderId="40" xfId="0" applyBorder="1"/>
    <xf numFmtId="0" fontId="0" fillId="0" borderId="77" xfId="0" applyBorder="1"/>
    <xf numFmtId="0" fontId="0" fillId="0" borderId="72" xfId="0" applyBorder="1"/>
    <xf numFmtId="0" fontId="0" fillId="0" borderId="3" xfId="0" applyBorder="1"/>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3" xfId="0" applyFont="1" applyFill="1" applyBorder="1" applyAlignment="1">
      <alignment horizontal="center"/>
    </xf>
    <xf numFmtId="0" fontId="2" fillId="3" borderId="0" xfId="0" applyFont="1" applyFill="1" applyAlignment="1">
      <alignment horizontal="center" vertical="top"/>
    </xf>
    <xf numFmtId="0" fontId="6" fillId="5" borderId="19" xfId="0" applyFont="1" applyFill="1" applyBorder="1" applyAlignment="1" applyProtection="1">
      <alignment horizontal="center"/>
      <protection locked="0"/>
    </xf>
    <xf numFmtId="0" fontId="6" fillId="5" borderId="25" xfId="0" applyFont="1" applyFill="1" applyBorder="1" applyAlignment="1" applyProtection="1">
      <alignment horizontal="center"/>
      <protection locked="0"/>
    </xf>
    <xf numFmtId="165" fontId="3" fillId="3" borderId="1" xfId="0" applyNumberFormat="1" applyFont="1" applyFill="1" applyBorder="1" applyAlignment="1" applyProtection="1">
      <alignment horizontal="center"/>
    </xf>
    <xf numFmtId="165" fontId="3" fillId="3" borderId="67" xfId="0" applyNumberFormat="1" applyFont="1" applyFill="1" applyBorder="1" applyAlignment="1" applyProtection="1">
      <alignment horizontal="center"/>
    </xf>
    <xf numFmtId="2" fontId="3" fillId="3" borderId="8" xfId="0" applyNumberFormat="1" applyFont="1" applyFill="1" applyBorder="1" applyAlignment="1">
      <alignment horizontal="center"/>
    </xf>
    <xf numFmtId="2" fontId="3" fillId="3" borderId="44" xfId="0" applyNumberFormat="1" applyFont="1" applyFill="1" applyBorder="1" applyAlignment="1">
      <alignment horizontal="center"/>
    </xf>
    <xf numFmtId="2" fontId="3" fillId="3" borderId="41" xfId="0" applyNumberFormat="1" applyFont="1" applyFill="1" applyBorder="1" applyAlignment="1">
      <alignment horizontal="center"/>
    </xf>
    <xf numFmtId="2" fontId="3" fillId="3" borderId="24" xfId="0" applyNumberFormat="1" applyFont="1" applyFill="1" applyBorder="1" applyAlignment="1">
      <alignment horizontal="center" wrapText="1"/>
    </xf>
    <xf numFmtId="2" fontId="3" fillId="3" borderId="19" xfId="0" applyNumberFormat="1" applyFont="1" applyFill="1" applyBorder="1" applyAlignment="1">
      <alignment horizontal="center" wrapText="1"/>
    </xf>
    <xf numFmtId="2" fontId="3" fillId="3" borderId="77" xfId="0" applyNumberFormat="1" applyFont="1" applyFill="1" applyBorder="1" applyAlignment="1">
      <alignment horizontal="center" wrapText="1"/>
    </xf>
    <xf numFmtId="2" fontId="3" fillId="3" borderId="29" xfId="0" applyNumberFormat="1" applyFont="1" applyFill="1" applyBorder="1" applyAlignment="1">
      <alignment horizontal="center" wrapText="1"/>
    </xf>
    <xf numFmtId="2" fontId="3" fillId="3" borderId="20" xfId="0" applyNumberFormat="1" applyFont="1" applyFill="1" applyBorder="1" applyAlignment="1">
      <alignment horizontal="center" wrapText="1"/>
    </xf>
    <xf numFmtId="2" fontId="3" fillId="3" borderId="72" xfId="0" applyNumberFormat="1" applyFont="1" applyFill="1" applyBorder="1" applyAlignment="1">
      <alignment horizontal="center" wrapText="1"/>
    </xf>
    <xf numFmtId="2" fontId="3" fillId="3" borderId="3" xfId="0" applyNumberFormat="1" applyFont="1" applyFill="1" applyBorder="1" applyAlignment="1">
      <alignment horizontal="center"/>
    </xf>
    <xf numFmtId="165" fontId="3" fillId="3" borderId="9" xfId="0" applyNumberFormat="1" applyFont="1" applyFill="1" applyBorder="1" applyAlignment="1" applyProtection="1">
      <alignment horizontal="center"/>
    </xf>
    <xf numFmtId="165" fontId="3" fillId="3" borderId="10" xfId="0" applyNumberFormat="1" applyFont="1" applyFill="1" applyBorder="1" applyAlignment="1" applyProtection="1">
      <alignment horizontal="center"/>
    </xf>
    <xf numFmtId="2" fontId="3" fillId="3" borderId="59" xfId="0" applyNumberFormat="1" applyFont="1" applyFill="1" applyBorder="1" applyAlignment="1">
      <alignment horizontal="center" wrapText="1"/>
    </xf>
    <xf numFmtId="2" fontId="3" fillId="3" borderId="60" xfId="0" applyNumberFormat="1" applyFont="1" applyFill="1" applyBorder="1" applyAlignment="1">
      <alignment horizontal="center" wrapText="1"/>
    </xf>
    <xf numFmtId="0" fontId="6" fillId="5" borderId="0" xfId="0" applyFont="1" applyFill="1" applyBorder="1" applyAlignment="1" applyProtection="1">
      <alignment horizontal="center" vertical="center" wrapText="1"/>
      <protection locked="0"/>
    </xf>
    <xf numFmtId="0" fontId="6" fillId="5" borderId="20" xfId="0" applyFont="1" applyFill="1" applyBorder="1" applyAlignment="1" applyProtection="1">
      <alignment horizontal="center" vertical="center" wrapText="1"/>
      <protection locked="0"/>
    </xf>
    <xf numFmtId="165" fontId="3" fillId="3" borderId="40" xfId="0" applyNumberFormat="1" applyFont="1" applyFill="1" applyBorder="1" applyAlignment="1" applyProtection="1">
      <alignment horizontal="center"/>
    </xf>
    <xf numFmtId="2" fontId="3" fillId="0" borderId="78" xfId="0" applyNumberFormat="1" applyFont="1" applyBorder="1" applyAlignment="1">
      <alignment horizontal="center" wrapText="1"/>
    </xf>
    <xf numFmtId="2" fontId="3" fillId="0" borderId="79" xfId="0" applyNumberFormat="1" applyFont="1" applyBorder="1" applyAlignment="1">
      <alignment horizontal="center" wrapText="1"/>
    </xf>
    <xf numFmtId="2" fontId="3" fillId="0" borderId="39" xfId="0" applyNumberFormat="1" applyFont="1" applyBorder="1" applyAlignment="1">
      <alignment horizontal="center" wrapText="1"/>
    </xf>
    <xf numFmtId="2" fontId="3" fillId="0" borderId="18" xfId="0" applyNumberFormat="1" applyFont="1" applyBorder="1" applyAlignment="1">
      <alignment horizontal="center" wrapText="1"/>
    </xf>
    <xf numFmtId="2" fontId="3" fillId="0" borderId="78" xfId="0" applyNumberFormat="1" applyFont="1" applyFill="1" applyBorder="1" applyAlignment="1">
      <alignment horizontal="center" wrapText="1"/>
    </xf>
    <xf numFmtId="2" fontId="3" fillId="0" borderId="79" xfId="0" applyNumberFormat="1" applyFont="1" applyFill="1" applyBorder="1" applyAlignment="1">
      <alignment horizontal="center" wrapText="1"/>
    </xf>
    <xf numFmtId="2" fontId="5" fillId="3" borderId="22" xfId="0" applyNumberFormat="1" applyFont="1" applyFill="1" applyBorder="1" applyAlignment="1" applyProtection="1">
      <alignment horizontal="center" vertical="center" wrapText="1"/>
    </xf>
    <xf numFmtId="2" fontId="5" fillId="3" borderId="16" xfId="0" applyNumberFormat="1" applyFont="1" applyFill="1" applyBorder="1" applyAlignment="1" applyProtection="1">
      <alignment horizontal="center" vertical="center" wrapText="1"/>
    </xf>
    <xf numFmtId="2" fontId="5" fillId="3" borderId="23" xfId="0" applyNumberFormat="1" applyFont="1" applyFill="1" applyBorder="1" applyAlignment="1" applyProtection="1">
      <alignment horizontal="center" vertical="center" wrapText="1"/>
    </xf>
    <xf numFmtId="2" fontId="3" fillId="0" borderId="81" xfId="0" applyNumberFormat="1" applyFont="1" applyBorder="1" applyAlignment="1">
      <alignment horizontal="center"/>
    </xf>
    <xf numFmtId="2" fontId="3" fillId="0" borderId="82" xfId="0" applyNumberFormat="1" applyFont="1" applyBorder="1" applyAlignment="1">
      <alignment horizontal="center"/>
    </xf>
    <xf numFmtId="165" fontId="3" fillId="7" borderId="4" xfId="0" applyNumberFormat="1" applyFont="1" applyFill="1" applyBorder="1" applyAlignment="1" applyProtection="1">
      <alignment horizontal="center"/>
      <protection locked="0"/>
    </xf>
    <xf numFmtId="165" fontId="3" fillId="7" borderId="73" xfId="0" applyNumberFormat="1" applyFont="1" applyFill="1" applyBorder="1" applyAlignment="1" applyProtection="1">
      <alignment horizontal="center"/>
      <protection locked="0"/>
    </xf>
    <xf numFmtId="2" fontId="11" fillId="0" borderId="8" xfId="0" applyNumberFormat="1" applyFont="1" applyBorder="1" applyAlignment="1">
      <alignment horizontal="center" wrapText="1"/>
    </xf>
    <xf numFmtId="2" fontId="11" fillId="0" borderId="44" xfId="0" applyNumberFormat="1" applyFont="1" applyBorder="1" applyAlignment="1">
      <alignment horizontal="center" wrapText="1"/>
    </xf>
    <xf numFmtId="2" fontId="11" fillId="0" borderId="81" xfId="0" applyNumberFormat="1" applyFont="1" applyBorder="1" applyAlignment="1">
      <alignment horizontal="center"/>
    </xf>
    <xf numFmtId="2" fontId="11" fillId="0" borderId="82" xfId="0" applyNumberFormat="1" applyFont="1" applyBorder="1" applyAlignment="1">
      <alignment horizontal="center"/>
    </xf>
    <xf numFmtId="2" fontId="0" fillId="0" borderId="8" xfId="0" applyNumberFormat="1" applyBorder="1" applyAlignment="1" applyProtection="1">
      <alignment horizontal="center"/>
    </xf>
    <xf numFmtId="2" fontId="0" fillId="0" borderId="44" xfId="0" applyNumberFormat="1" applyBorder="1" applyAlignment="1" applyProtection="1">
      <alignment horizontal="center"/>
    </xf>
    <xf numFmtId="2" fontId="0" fillId="0" borderId="41" xfId="0" applyNumberFormat="1" applyBorder="1" applyAlignment="1" applyProtection="1">
      <alignment horizontal="center"/>
    </xf>
    <xf numFmtId="2" fontId="11" fillId="0" borderId="5" xfId="0" applyNumberFormat="1" applyFont="1" applyBorder="1" applyAlignment="1">
      <alignment horizontal="center"/>
    </xf>
    <xf numFmtId="2" fontId="11" fillId="0" borderId="3" xfId="0" applyNumberFormat="1" applyFont="1" applyBorder="1" applyAlignment="1">
      <alignment horizontal="center"/>
    </xf>
    <xf numFmtId="0" fontId="3" fillId="0" borderId="39" xfId="0" applyFont="1" applyBorder="1" applyAlignment="1" applyProtection="1">
      <alignment horizontal="center"/>
    </xf>
    <xf numFmtId="0" fontId="3" fillId="0" borderId="58" xfId="0" applyFont="1" applyBorder="1" applyAlignment="1" applyProtection="1">
      <alignment horizontal="center"/>
    </xf>
    <xf numFmtId="2" fontId="3" fillId="0" borderId="83" xfId="0" applyNumberFormat="1" applyFont="1" applyBorder="1" applyAlignment="1">
      <alignment horizontal="center"/>
    </xf>
    <xf numFmtId="2" fontId="3" fillId="0" borderId="6" xfId="0" applyNumberFormat="1" applyFont="1" applyBorder="1" applyAlignment="1" applyProtection="1">
      <alignment horizontal="center"/>
    </xf>
    <xf numFmtId="2" fontId="3" fillId="0" borderId="28" xfId="0" applyNumberFormat="1" applyFont="1" applyBorder="1" applyAlignment="1" applyProtection="1">
      <alignment horizontal="center"/>
    </xf>
    <xf numFmtId="2" fontId="11" fillId="0" borderId="83" xfId="0" applyNumberFormat="1" applyFont="1" applyBorder="1" applyAlignment="1">
      <alignment horizontal="center"/>
    </xf>
    <xf numFmtId="2" fontId="11" fillId="0" borderId="5" xfId="0" applyNumberFormat="1" applyFont="1" applyBorder="1" applyAlignment="1" applyProtection="1">
      <alignment horizontal="center"/>
      <protection locked="0"/>
    </xf>
    <xf numFmtId="2" fontId="11" fillId="0" borderId="40" xfId="0" applyNumberFormat="1" applyFont="1" applyBorder="1" applyAlignment="1" applyProtection="1">
      <alignment horizontal="center"/>
      <protection locked="0"/>
    </xf>
    <xf numFmtId="2" fontId="11" fillId="0" borderId="41" xfId="0" applyNumberFormat="1" applyFont="1" applyBorder="1" applyAlignment="1">
      <alignment horizontal="center" wrapText="1"/>
    </xf>
    <xf numFmtId="2" fontId="3" fillId="0" borderId="48" xfId="0" applyNumberFormat="1" applyFont="1" applyBorder="1" applyAlignment="1" applyProtection="1">
      <alignment horizontal="center" vertical="center"/>
    </xf>
    <xf numFmtId="2" fontId="3" fillId="0" borderId="70" xfId="0" applyNumberFormat="1" applyFont="1" applyBorder="1" applyAlignment="1" applyProtection="1">
      <alignment horizontal="center" vertical="center"/>
    </xf>
    <xf numFmtId="2" fontId="3" fillId="0" borderId="61" xfId="0" applyNumberFormat="1" applyFont="1" applyBorder="1" applyAlignment="1" applyProtection="1">
      <alignment horizontal="center"/>
    </xf>
    <xf numFmtId="2" fontId="3" fillId="0" borderId="44" xfId="0" applyNumberFormat="1" applyFont="1" applyBorder="1" applyAlignment="1" applyProtection="1">
      <alignment horizontal="center"/>
    </xf>
    <xf numFmtId="2" fontId="3" fillId="0" borderId="47" xfId="0" applyNumberFormat="1" applyFont="1" applyBorder="1" applyAlignment="1" applyProtection="1">
      <alignment horizontal="center"/>
    </xf>
    <xf numFmtId="2" fontId="11" fillId="0" borderId="8" xfId="0" applyNumberFormat="1" applyFont="1" applyBorder="1" applyAlignment="1">
      <alignment horizontal="center"/>
    </xf>
    <xf numFmtId="2" fontId="11" fillId="0" borderId="41" xfId="0" applyNumberFormat="1" applyFont="1" applyBorder="1" applyAlignment="1">
      <alignment horizontal="center"/>
    </xf>
    <xf numFmtId="0" fontId="2" fillId="6" borderId="0" xfId="0" applyFont="1" applyFill="1" applyAlignment="1" applyProtection="1">
      <alignment horizontal="center" wrapText="1"/>
    </xf>
    <xf numFmtId="0" fontId="5" fillId="3" borderId="78" xfId="0" applyFont="1" applyFill="1" applyBorder="1" applyAlignment="1" applyProtection="1">
      <alignment horizontal="center" vertical="center"/>
    </xf>
    <xf numFmtId="0" fontId="5" fillId="3" borderId="79" xfId="0" applyFont="1" applyFill="1" applyBorder="1" applyAlignment="1" applyProtection="1">
      <alignment horizontal="center" vertical="center"/>
    </xf>
    <xf numFmtId="0" fontId="5" fillId="3" borderId="52" xfId="0" applyFont="1" applyFill="1" applyBorder="1" applyAlignment="1" applyProtection="1">
      <alignment horizontal="center" vertical="center"/>
    </xf>
    <xf numFmtId="0" fontId="5" fillId="3" borderId="75" xfId="0" applyFont="1" applyFill="1" applyBorder="1" applyAlignment="1" applyProtection="1">
      <alignment horizontal="center" vertical="center" wrapText="1"/>
    </xf>
    <xf numFmtId="0" fontId="5" fillId="3" borderId="76" xfId="0" applyFont="1" applyFill="1" applyBorder="1" applyAlignment="1" applyProtection="1">
      <alignment horizontal="center" vertical="center" wrapText="1"/>
    </xf>
    <xf numFmtId="0" fontId="5" fillId="3" borderId="74" xfId="0" applyFont="1" applyFill="1" applyBorder="1" applyAlignment="1" applyProtection="1">
      <alignment horizontal="center" vertical="center" wrapText="1"/>
    </xf>
    <xf numFmtId="0" fontId="1" fillId="0" borderId="0" xfId="0" applyFont="1" applyFill="1" applyBorder="1" applyAlignment="1" applyProtection="1">
      <alignment horizontal="center"/>
    </xf>
    <xf numFmtId="0" fontId="5" fillId="0" borderId="0" xfId="0" applyFont="1" applyFill="1" applyAlignment="1" applyProtection="1">
      <alignment horizontal="left"/>
    </xf>
    <xf numFmtId="0" fontId="0" fillId="0" borderId="0" xfId="0" applyAlignment="1" applyProtection="1"/>
    <xf numFmtId="0" fontId="2" fillId="3" borderId="0" xfId="0" applyFont="1" applyFill="1" applyAlignment="1" applyProtection="1">
      <alignment horizontal="left"/>
    </xf>
    <xf numFmtId="2" fontId="3" fillId="3" borderId="80" xfId="0" applyNumberFormat="1" applyFont="1" applyFill="1" applyBorder="1" applyAlignment="1">
      <alignment horizontal="center"/>
    </xf>
    <xf numFmtId="2" fontId="3" fillId="3" borderId="49" xfId="0" applyNumberFormat="1" applyFont="1" applyFill="1" applyBorder="1" applyAlignment="1">
      <alignment horizontal="center"/>
    </xf>
    <xf numFmtId="2" fontId="3" fillId="3" borderId="22" xfId="0" applyNumberFormat="1" applyFont="1" applyFill="1" applyBorder="1" applyAlignment="1">
      <alignment horizontal="center"/>
    </xf>
    <xf numFmtId="2" fontId="5" fillId="3" borderId="69" xfId="0" applyNumberFormat="1" applyFont="1" applyFill="1" applyBorder="1" applyAlignment="1" applyProtection="1">
      <alignment horizontal="center" vertical="center" wrapText="1"/>
    </xf>
  </cellXfs>
  <cellStyles count="2">
    <cellStyle name="Normal" xfId="0" builtinId="0"/>
    <cellStyle name="Normal 2" xfId="1"/>
  </cellStyles>
  <dxfs count="19">
    <dxf>
      <font>
        <color rgb="FFFF0000"/>
      </font>
    </dxf>
    <dxf>
      <font>
        <color rgb="FF00B050"/>
      </font>
    </dxf>
    <dxf>
      <font>
        <condense val="0"/>
        <extend val="0"/>
        <color rgb="FF9C0006"/>
      </font>
      <fill>
        <patternFill>
          <bgColor rgb="FFFFC7CE"/>
        </patternFill>
      </fill>
    </dxf>
    <dxf>
      <font>
        <condense val="0"/>
        <extend val="0"/>
        <color indexed="57"/>
      </font>
    </dxf>
    <dxf>
      <font>
        <condense val="0"/>
        <extend val="0"/>
        <u val="double"/>
        <color indexed="10"/>
      </font>
    </dxf>
    <dxf>
      <font>
        <condense val="0"/>
        <extend val="0"/>
        <color indexed="12"/>
      </font>
    </dxf>
    <dxf>
      <font>
        <condense val="0"/>
        <extend val="0"/>
        <color indexed="57"/>
      </font>
    </dxf>
    <dxf>
      <font>
        <condense val="0"/>
        <extend val="0"/>
        <color indexed="10"/>
      </font>
    </dxf>
    <dxf>
      <font>
        <condense val="0"/>
        <extend val="0"/>
        <color indexed="12"/>
      </font>
    </dxf>
    <dxf>
      <font>
        <condense val="0"/>
        <extend val="0"/>
        <color indexed="57"/>
      </font>
    </dxf>
    <dxf>
      <font>
        <condense val="0"/>
        <extend val="0"/>
        <color indexed="10"/>
      </font>
    </dxf>
    <dxf>
      <font>
        <condense val="0"/>
        <extend val="0"/>
        <color indexed="12"/>
      </font>
    </dxf>
    <dxf>
      <font>
        <condense val="0"/>
        <extend val="0"/>
        <color rgb="FF9C0006"/>
      </font>
      <fill>
        <patternFill>
          <bgColor rgb="FFFFC7CE"/>
        </patternFill>
      </fill>
    </dxf>
    <dxf>
      <font>
        <condense val="0"/>
        <extend val="0"/>
        <color indexed="57"/>
      </font>
    </dxf>
    <dxf>
      <font>
        <condense val="0"/>
        <extend val="0"/>
        <u val="double"/>
        <color indexed="10"/>
      </font>
    </dxf>
    <dxf>
      <font>
        <condense val="0"/>
        <extend val="0"/>
        <color indexed="12"/>
      </font>
    </dxf>
    <dxf>
      <font>
        <condense val="0"/>
        <extend val="0"/>
        <color indexed="57"/>
      </font>
    </dxf>
    <dxf>
      <font>
        <condense val="0"/>
        <extend val="0"/>
        <color indexed="10"/>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34</xdr:col>
      <xdr:colOff>13606</xdr:colOff>
      <xdr:row>8</xdr:row>
      <xdr:rowOff>108858</xdr:rowOff>
    </xdr:from>
    <xdr:to>
      <xdr:col>36</xdr:col>
      <xdr:colOff>312963</xdr:colOff>
      <xdr:row>10</xdr:row>
      <xdr:rowOff>68036</xdr:rowOff>
    </xdr:to>
    <xdr:sp macro="" textlink="">
      <xdr:nvSpPr>
        <xdr:cNvPr id="2" name="Left Arrow 1"/>
        <xdr:cNvSpPr/>
      </xdr:nvSpPr>
      <xdr:spPr>
        <a:xfrm>
          <a:off x="13879285" y="2177144"/>
          <a:ext cx="993321" cy="35378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l-GR" sz="900"/>
            <a:t>ΚΑΘΟΡΙΣΜΟΣ</a:t>
          </a:r>
        </a:p>
        <a:p>
          <a:pPr algn="ctr"/>
          <a:endParaRPr lang="en-US" sz="9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5.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43"/>
  <sheetViews>
    <sheetView tabSelected="1" topLeftCell="B1" zoomScale="70" zoomScaleNormal="70" zoomScaleSheetLayoutView="87" workbookViewId="0">
      <selection activeCell="I27" sqref="I27"/>
    </sheetView>
  </sheetViews>
  <sheetFormatPr defaultRowHeight="12.75" x14ac:dyDescent="0.2"/>
  <cols>
    <col min="1" max="1" width="4" style="1" customWidth="1"/>
    <col min="2" max="2" width="59.5703125" bestFit="1" customWidth="1"/>
    <col min="3" max="3" width="14.7109375" customWidth="1"/>
    <col min="4" max="4" width="3.28515625" customWidth="1"/>
    <col min="5" max="5" width="13.85546875" bestFit="1" customWidth="1"/>
    <col min="6" max="6" width="3.5703125" customWidth="1"/>
    <col min="7" max="7" width="13.85546875" bestFit="1" customWidth="1"/>
    <col min="8" max="8" width="3.5703125" customWidth="1"/>
    <col min="9" max="9" width="13.85546875" customWidth="1"/>
    <col min="10" max="10" width="4.5703125" customWidth="1"/>
    <col min="27" max="27" width="0" hidden="1" customWidth="1"/>
  </cols>
  <sheetData>
    <row r="1" spans="1:27" x14ac:dyDescent="0.2">
      <c r="A1" s="422" t="s">
        <v>122</v>
      </c>
      <c r="B1" s="422"/>
      <c r="AA1" s="1" t="s">
        <v>258</v>
      </c>
    </row>
    <row r="2" spans="1:27" x14ac:dyDescent="0.2">
      <c r="B2" s="1"/>
      <c r="AA2" s="1"/>
    </row>
    <row r="3" spans="1:27" ht="15" x14ac:dyDescent="0.2">
      <c r="A3" s="238" t="s">
        <v>221</v>
      </c>
      <c r="B3" s="238"/>
      <c r="C3" s="238"/>
      <c r="D3" s="238"/>
      <c r="E3" s="238"/>
      <c r="F3" s="238"/>
      <c r="G3" s="238"/>
      <c r="H3" s="238"/>
      <c r="I3" s="238"/>
      <c r="J3" s="238"/>
    </row>
    <row r="4" spans="1:27" ht="15.75" x14ac:dyDescent="0.25">
      <c r="A4" s="423" t="s">
        <v>372</v>
      </c>
      <c r="B4" s="423"/>
      <c r="C4" s="423"/>
      <c r="D4" s="423"/>
      <c r="E4" s="424"/>
      <c r="F4" s="424"/>
      <c r="G4" s="424"/>
      <c r="H4" s="424"/>
      <c r="I4" s="424"/>
      <c r="J4" s="27"/>
    </row>
    <row r="5" spans="1:27" ht="13.5" thickBot="1" x14ac:dyDescent="0.25">
      <c r="B5" s="2"/>
    </row>
    <row r="6" spans="1:27" x14ac:dyDescent="0.2">
      <c r="A6" s="425" t="s">
        <v>0</v>
      </c>
      <c r="B6" s="409" t="s">
        <v>1</v>
      </c>
      <c r="C6" s="419" t="s">
        <v>222</v>
      </c>
      <c r="D6" s="420"/>
      <c r="E6" s="420"/>
      <c r="F6" s="420"/>
      <c r="G6" s="420"/>
      <c r="H6" s="420"/>
      <c r="I6" s="420"/>
      <c r="J6" s="421"/>
    </row>
    <row r="7" spans="1:27" ht="39.75" customHeight="1" x14ac:dyDescent="0.2">
      <c r="A7" s="426"/>
      <c r="B7" s="410"/>
      <c r="C7" s="413" t="s">
        <v>273</v>
      </c>
      <c r="D7" s="414"/>
      <c r="E7" s="413" t="s">
        <v>267</v>
      </c>
      <c r="F7" s="414"/>
      <c r="G7" s="413" t="s">
        <v>269</v>
      </c>
      <c r="H7" s="414"/>
      <c r="I7" s="413" t="s">
        <v>371</v>
      </c>
      <c r="J7" s="417"/>
    </row>
    <row r="8" spans="1:27" ht="51.75" customHeight="1" x14ac:dyDescent="0.2">
      <c r="A8" s="426"/>
      <c r="B8" s="410"/>
      <c r="C8" s="415"/>
      <c r="D8" s="416"/>
      <c r="E8" s="415"/>
      <c r="F8" s="416"/>
      <c r="G8" s="415"/>
      <c r="H8" s="416"/>
      <c r="I8" s="415"/>
      <c r="J8" s="418"/>
    </row>
    <row r="9" spans="1:27" x14ac:dyDescent="0.2">
      <c r="A9" s="426"/>
      <c r="B9" s="410"/>
      <c r="C9" s="428" t="s">
        <v>2</v>
      </c>
      <c r="D9" s="429"/>
      <c r="E9" s="428" t="s">
        <v>2</v>
      </c>
      <c r="F9" s="429"/>
      <c r="G9" s="428" t="s">
        <v>2</v>
      </c>
      <c r="H9" s="429"/>
      <c r="I9" s="428" t="s">
        <v>2</v>
      </c>
      <c r="J9" s="430"/>
    </row>
    <row r="10" spans="1:27" x14ac:dyDescent="0.2">
      <c r="A10" s="427"/>
      <c r="B10" s="411"/>
      <c r="C10" s="405" t="s">
        <v>3</v>
      </c>
      <c r="D10" s="406"/>
      <c r="E10" s="405" t="s">
        <v>3</v>
      </c>
      <c r="F10" s="406"/>
      <c r="G10" s="405" t="s">
        <v>3</v>
      </c>
      <c r="H10" s="406"/>
      <c r="I10" s="405" t="s">
        <v>3</v>
      </c>
      <c r="J10" s="408"/>
    </row>
    <row r="11" spans="1:27" ht="16.5" customHeight="1" x14ac:dyDescent="0.2">
      <c r="A11" s="24"/>
      <c r="B11" s="15" t="s">
        <v>4</v>
      </c>
      <c r="C11" s="26"/>
      <c r="D11" s="29"/>
      <c r="E11" s="26"/>
      <c r="F11" s="29"/>
      <c r="G11" s="26"/>
      <c r="H11" s="29"/>
      <c r="I11" s="26"/>
      <c r="J11" s="302"/>
    </row>
    <row r="12" spans="1:27" ht="16.5" customHeight="1" x14ac:dyDescent="0.2">
      <c r="A12" s="115">
        <v>1</v>
      </c>
      <c r="B12" s="131" t="s">
        <v>348</v>
      </c>
      <c r="C12" s="108"/>
      <c r="D12" s="109"/>
      <c r="E12" s="108">
        <v>1.41</v>
      </c>
      <c r="F12" s="109"/>
      <c r="G12" s="108">
        <v>1.39</v>
      </c>
      <c r="H12" s="109"/>
      <c r="I12" s="108"/>
      <c r="J12" s="304"/>
    </row>
    <row r="13" spans="1:27" ht="16.5" customHeight="1" x14ac:dyDescent="0.2">
      <c r="A13" s="115">
        <v>2</v>
      </c>
      <c r="B13" s="114" t="s">
        <v>288</v>
      </c>
      <c r="C13" s="108">
        <v>1.34</v>
      </c>
      <c r="D13" s="109"/>
      <c r="E13" s="108">
        <v>1.41</v>
      </c>
      <c r="F13" s="109"/>
      <c r="G13" s="108">
        <v>1.34</v>
      </c>
      <c r="H13" s="109"/>
      <c r="I13" s="108">
        <v>1.41</v>
      </c>
      <c r="J13" s="304"/>
    </row>
    <row r="14" spans="1:27" s="292" customFormat="1" ht="16.5" customHeight="1" x14ac:dyDescent="0.2">
      <c r="A14" s="115">
        <v>3</v>
      </c>
      <c r="B14" s="291" t="s">
        <v>349</v>
      </c>
      <c r="C14" s="306">
        <v>1.41</v>
      </c>
      <c r="D14" s="307"/>
      <c r="E14" s="306">
        <v>1.41</v>
      </c>
      <c r="F14" s="307"/>
      <c r="G14" s="306">
        <v>1.39</v>
      </c>
      <c r="H14" s="307"/>
      <c r="I14" s="306">
        <v>1.41</v>
      </c>
      <c r="J14" s="308"/>
    </row>
    <row r="15" spans="1:27" ht="16.5" customHeight="1" x14ac:dyDescent="0.2">
      <c r="A15" s="115">
        <v>4</v>
      </c>
      <c r="B15" s="114" t="s">
        <v>289</v>
      </c>
      <c r="C15" s="108">
        <v>1.34</v>
      </c>
      <c r="D15" s="109"/>
      <c r="E15" s="108">
        <v>1.41</v>
      </c>
      <c r="F15" s="109"/>
      <c r="G15" s="108">
        <v>1.34</v>
      </c>
      <c r="H15" s="109"/>
      <c r="I15" s="108">
        <v>1.41</v>
      </c>
      <c r="J15" s="304"/>
    </row>
    <row r="16" spans="1:27" ht="16.5" customHeight="1" x14ac:dyDescent="0.2">
      <c r="A16" s="115">
        <v>5</v>
      </c>
      <c r="B16" s="131" t="s">
        <v>350</v>
      </c>
      <c r="C16" s="108"/>
      <c r="D16" s="109"/>
      <c r="E16" s="108">
        <v>1.41</v>
      </c>
      <c r="F16" s="109"/>
      <c r="G16" s="108">
        <v>1.39</v>
      </c>
      <c r="H16" s="109"/>
      <c r="I16" s="108">
        <v>1.41</v>
      </c>
      <c r="J16" s="304"/>
    </row>
    <row r="17" spans="1:10" ht="16.5" customHeight="1" x14ac:dyDescent="0.2">
      <c r="A17" s="115">
        <v>6</v>
      </c>
      <c r="B17" s="114" t="s">
        <v>290</v>
      </c>
      <c r="C17" s="108">
        <v>1.34</v>
      </c>
      <c r="D17" s="109"/>
      <c r="E17" s="108">
        <v>1.41</v>
      </c>
      <c r="F17" s="109"/>
      <c r="G17" s="108">
        <v>1.34</v>
      </c>
      <c r="H17" s="109"/>
      <c r="I17" s="108">
        <v>1.41</v>
      </c>
      <c r="J17" s="304"/>
    </row>
    <row r="18" spans="1:10" ht="16.5" customHeight="1" x14ac:dyDescent="0.2">
      <c r="A18" s="115">
        <v>7</v>
      </c>
      <c r="B18" s="126" t="s">
        <v>240</v>
      </c>
      <c r="C18" s="91">
        <v>1.52</v>
      </c>
      <c r="D18" s="92"/>
      <c r="E18" s="91">
        <v>1.67</v>
      </c>
      <c r="F18" s="92"/>
      <c r="G18" s="91">
        <v>1.55</v>
      </c>
      <c r="H18" s="92"/>
      <c r="I18" s="91">
        <v>1.64</v>
      </c>
      <c r="J18" s="303"/>
    </row>
    <row r="19" spans="1:10" ht="16.5" customHeight="1" x14ac:dyDescent="0.2">
      <c r="A19" s="115">
        <v>8</v>
      </c>
      <c r="B19" s="128" t="s">
        <v>351</v>
      </c>
      <c r="C19" s="91"/>
      <c r="D19" s="92"/>
      <c r="E19" s="91">
        <v>1.6</v>
      </c>
      <c r="F19" s="92"/>
      <c r="G19" s="91">
        <v>1.58</v>
      </c>
      <c r="H19" s="92"/>
      <c r="I19" s="91">
        <v>1.63</v>
      </c>
      <c r="J19" s="303"/>
    </row>
    <row r="20" spans="1:10" ht="16.5" customHeight="1" x14ac:dyDescent="0.2">
      <c r="A20" s="115">
        <v>9</v>
      </c>
      <c r="B20" s="128" t="s">
        <v>353</v>
      </c>
      <c r="C20" s="91"/>
      <c r="D20" s="92"/>
      <c r="E20" s="91">
        <v>1.65</v>
      </c>
      <c r="F20" s="92"/>
      <c r="G20" s="91">
        <v>1.62</v>
      </c>
      <c r="H20" s="92"/>
      <c r="I20" s="91"/>
      <c r="J20" s="303"/>
    </row>
    <row r="21" spans="1:10" ht="16.5" customHeight="1" x14ac:dyDescent="0.2">
      <c r="A21" s="115">
        <v>10</v>
      </c>
      <c r="B21" s="255" t="s">
        <v>291</v>
      </c>
      <c r="C21" s="91"/>
      <c r="D21" s="92"/>
      <c r="E21" s="91">
        <v>1.3</v>
      </c>
      <c r="F21" s="92"/>
      <c r="G21" s="91">
        <v>1.25</v>
      </c>
      <c r="H21" s="92"/>
      <c r="I21" s="91">
        <v>1.3</v>
      </c>
      <c r="J21" s="303"/>
    </row>
    <row r="22" spans="1:10" ht="16.5" customHeight="1" x14ac:dyDescent="0.2">
      <c r="A22" s="115">
        <v>11</v>
      </c>
      <c r="B22" s="131" t="s">
        <v>352</v>
      </c>
      <c r="C22" s="108">
        <v>1</v>
      </c>
      <c r="D22" s="109"/>
      <c r="E22" s="108">
        <v>1</v>
      </c>
      <c r="F22" s="109"/>
      <c r="G22" s="108">
        <v>0.93</v>
      </c>
      <c r="H22" s="109"/>
      <c r="I22" s="108">
        <v>1</v>
      </c>
      <c r="J22" s="304"/>
    </row>
    <row r="23" spans="1:10" ht="16.5" customHeight="1" x14ac:dyDescent="0.2">
      <c r="A23" s="115">
        <v>12</v>
      </c>
      <c r="B23" s="116" t="s">
        <v>292</v>
      </c>
      <c r="C23" s="108">
        <v>1.2</v>
      </c>
      <c r="D23" s="109"/>
      <c r="E23" s="108">
        <v>1.05</v>
      </c>
      <c r="F23" s="109"/>
      <c r="G23" s="108"/>
      <c r="H23" s="109"/>
      <c r="I23" s="108">
        <v>1.05</v>
      </c>
      <c r="J23" s="304"/>
    </row>
    <row r="24" spans="1:10" ht="16.5" customHeight="1" x14ac:dyDescent="0.2">
      <c r="A24" s="139"/>
      <c r="B24" s="116"/>
      <c r="C24" s="91"/>
      <c r="D24" s="92"/>
      <c r="E24" s="91"/>
      <c r="F24" s="92"/>
      <c r="G24" s="91"/>
      <c r="H24" s="92"/>
      <c r="I24" s="91"/>
      <c r="J24" s="303"/>
    </row>
    <row r="25" spans="1:10" ht="16.5" customHeight="1" x14ac:dyDescent="0.2">
      <c r="A25" s="140"/>
      <c r="B25" s="117" t="s">
        <v>57</v>
      </c>
      <c r="C25" s="309"/>
      <c r="D25" s="310"/>
      <c r="E25" s="309"/>
      <c r="F25" s="310"/>
      <c r="G25" s="309"/>
      <c r="H25" s="310"/>
      <c r="I25" s="309"/>
      <c r="J25" s="311"/>
    </row>
    <row r="26" spans="1:10" ht="16.5" customHeight="1" x14ac:dyDescent="0.2">
      <c r="A26" s="115">
        <v>13</v>
      </c>
      <c r="B26" s="113" t="s">
        <v>128</v>
      </c>
      <c r="C26" s="108"/>
      <c r="D26" s="109"/>
      <c r="E26" s="108">
        <v>1.3</v>
      </c>
      <c r="F26" s="109"/>
      <c r="G26" s="108"/>
      <c r="H26" s="109"/>
      <c r="I26" s="108">
        <v>1.43</v>
      </c>
      <c r="J26" s="304"/>
    </row>
    <row r="27" spans="1:10" ht="16.5" customHeight="1" x14ac:dyDescent="0.2">
      <c r="A27" s="115">
        <v>14</v>
      </c>
      <c r="B27" s="113" t="s">
        <v>127</v>
      </c>
      <c r="C27" s="108"/>
      <c r="D27" s="109"/>
      <c r="E27" s="108">
        <v>1.2</v>
      </c>
      <c r="F27" s="109"/>
      <c r="G27" s="108">
        <v>1.1399999999999999</v>
      </c>
      <c r="H27" s="109"/>
      <c r="I27" s="108">
        <v>1.26</v>
      </c>
      <c r="J27" s="304"/>
    </row>
    <row r="28" spans="1:10" ht="16.5" customHeight="1" x14ac:dyDescent="0.2">
      <c r="A28" s="115">
        <v>15</v>
      </c>
      <c r="B28" s="126" t="s">
        <v>126</v>
      </c>
      <c r="C28" s="91">
        <v>0.96</v>
      </c>
      <c r="D28" s="92"/>
      <c r="E28" s="91">
        <v>1</v>
      </c>
      <c r="F28" s="92"/>
      <c r="G28" s="91">
        <v>0.93</v>
      </c>
      <c r="H28" s="92"/>
      <c r="I28" s="91">
        <v>1</v>
      </c>
      <c r="J28" s="303"/>
    </row>
    <row r="29" spans="1:10" ht="16.5" customHeight="1" x14ac:dyDescent="0.2">
      <c r="A29" s="139"/>
      <c r="B29" s="116"/>
      <c r="C29" s="91"/>
      <c r="D29" s="92"/>
      <c r="E29" s="91"/>
      <c r="F29" s="92"/>
      <c r="G29" s="91"/>
      <c r="H29" s="92"/>
      <c r="I29" s="91"/>
      <c r="J29" s="303"/>
    </row>
    <row r="30" spans="1:10" ht="16.5" customHeight="1" x14ac:dyDescent="0.2">
      <c r="A30" s="140"/>
      <c r="B30" s="117" t="s">
        <v>58</v>
      </c>
      <c r="C30" s="309"/>
      <c r="D30" s="310"/>
      <c r="E30" s="309"/>
      <c r="F30" s="310"/>
      <c r="G30" s="309"/>
      <c r="H30" s="310"/>
      <c r="I30" s="309"/>
      <c r="J30" s="311"/>
    </row>
    <row r="31" spans="1:10" ht="16.5" customHeight="1" x14ac:dyDescent="0.2">
      <c r="A31" s="115">
        <v>16</v>
      </c>
      <c r="B31" s="118" t="s">
        <v>129</v>
      </c>
      <c r="C31" s="108"/>
      <c r="D31" s="109"/>
      <c r="E31" s="108">
        <v>1.85</v>
      </c>
      <c r="F31" s="109"/>
      <c r="G31" s="108"/>
      <c r="H31" s="109"/>
      <c r="I31" s="108">
        <v>1.79</v>
      </c>
      <c r="J31" s="304"/>
    </row>
    <row r="32" spans="1:10" ht="16.5" customHeight="1" x14ac:dyDescent="0.2">
      <c r="A32" s="115">
        <v>17</v>
      </c>
      <c r="B32" s="126" t="s">
        <v>130</v>
      </c>
      <c r="C32" s="108"/>
      <c r="D32" s="109"/>
      <c r="E32" s="108">
        <v>1.6</v>
      </c>
      <c r="F32" s="109"/>
      <c r="G32" s="108"/>
      <c r="H32" s="109"/>
      <c r="I32" s="108">
        <v>1.6</v>
      </c>
      <c r="J32" s="304"/>
    </row>
    <row r="33" spans="1:10" ht="16.5" customHeight="1" x14ac:dyDescent="0.2">
      <c r="A33" s="115">
        <v>18</v>
      </c>
      <c r="B33" s="118" t="s">
        <v>131</v>
      </c>
      <c r="C33" s="108"/>
      <c r="D33" s="109"/>
      <c r="E33" s="108"/>
      <c r="F33" s="109"/>
      <c r="G33" s="108"/>
      <c r="H33" s="109"/>
      <c r="I33" s="108"/>
      <c r="J33" s="304"/>
    </row>
    <row r="34" spans="1:10" s="293" customFormat="1" ht="16.5" customHeight="1" x14ac:dyDescent="0.2">
      <c r="A34" s="115">
        <v>19</v>
      </c>
      <c r="B34" s="114" t="s">
        <v>293</v>
      </c>
      <c r="C34" s="295"/>
      <c r="D34" s="296"/>
      <c r="E34" s="295"/>
      <c r="F34" s="296"/>
      <c r="G34" s="295"/>
      <c r="H34" s="296"/>
      <c r="I34" s="295"/>
      <c r="J34" s="305"/>
    </row>
    <row r="35" spans="1:10" s="293" customFormat="1" ht="18" customHeight="1" x14ac:dyDescent="0.2">
      <c r="A35" s="115">
        <v>20</v>
      </c>
      <c r="B35" s="294" t="s">
        <v>294</v>
      </c>
      <c r="C35" s="295"/>
      <c r="D35" s="296"/>
      <c r="E35" s="295"/>
      <c r="F35" s="296"/>
      <c r="G35" s="295"/>
      <c r="H35" s="296"/>
      <c r="I35" s="295"/>
      <c r="J35" s="305"/>
    </row>
    <row r="36" spans="1:10" ht="16.5" customHeight="1" x14ac:dyDescent="0.2">
      <c r="A36" s="115">
        <v>21</v>
      </c>
      <c r="B36" s="283" t="s">
        <v>295</v>
      </c>
      <c r="C36" s="108"/>
      <c r="D36" s="109"/>
      <c r="E36" s="108">
        <v>2.11</v>
      </c>
      <c r="F36" s="109"/>
      <c r="G36" s="108">
        <v>2.13</v>
      </c>
      <c r="H36" s="109"/>
      <c r="I36" s="108">
        <v>2.2200000000000002</v>
      </c>
      <c r="J36" s="304"/>
    </row>
    <row r="37" spans="1:10" ht="16.5" customHeight="1" x14ac:dyDescent="0.2">
      <c r="A37" s="115">
        <v>22</v>
      </c>
      <c r="B37" s="119" t="s">
        <v>132</v>
      </c>
      <c r="C37" s="91"/>
      <c r="D37" s="92"/>
      <c r="E37" s="108">
        <v>2.2599999999999998</v>
      </c>
      <c r="F37" s="92"/>
      <c r="G37" s="91">
        <v>2.1800000000000002</v>
      </c>
      <c r="H37" s="92"/>
      <c r="I37" s="91">
        <v>2.2999999999999998</v>
      </c>
      <c r="J37" s="303"/>
    </row>
    <row r="38" spans="1:10" ht="16.5" customHeight="1" thickBot="1" x14ac:dyDescent="0.25">
      <c r="A38" s="141">
        <v>23</v>
      </c>
      <c r="B38" s="383" t="s">
        <v>354</v>
      </c>
      <c r="C38" s="312"/>
      <c r="D38" s="313"/>
      <c r="E38" s="312"/>
      <c r="F38" s="313"/>
      <c r="G38" s="312"/>
      <c r="H38" s="313"/>
      <c r="I38" s="312"/>
      <c r="J38" s="314"/>
    </row>
    <row r="39" spans="1:10" x14ac:dyDescent="0.2">
      <c r="A39" s="120"/>
      <c r="B39" s="121"/>
      <c r="C39" s="86"/>
      <c r="D39" s="86"/>
      <c r="E39" s="86"/>
      <c r="F39" s="30"/>
      <c r="G39" s="86"/>
      <c r="H39" s="86"/>
      <c r="I39" s="86"/>
      <c r="J39" s="30"/>
    </row>
    <row r="40" spans="1:10" x14ac:dyDescent="0.2">
      <c r="B40" s="412" t="s">
        <v>123</v>
      </c>
      <c r="C40" s="412"/>
      <c r="D40" s="412"/>
      <c r="E40" s="412"/>
      <c r="F40" s="412"/>
      <c r="G40" s="412"/>
      <c r="H40" s="412"/>
      <c r="I40" s="412"/>
      <c r="J40" s="412"/>
    </row>
    <row r="41" spans="1:10" x14ac:dyDescent="0.2">
      <c r="B41" s="404" t="s">
        <v>124</v>
      </c>
      <c r="C41" s="404"/>
      <c r="D41" s="404"/>
      <c r="E41" s="404"/>
      <c r="F41" s="404"/>
      <c r="G41" s="404"/>
      <c r="H41" s="404"/>
      <c r="I41" s="404"/>
      <c r="J41" s="404"/>
    </row>
    <row r="42" spans="1:10" x14ac:dyDescent="0.2">
      <c r="B42" s="407" t="s">
        <v>89</v>
      </c>
      <c r="C42" s="407"/>
      <c r="D42" s="407"/>
      <c r="E42" s="407"/>
      <c r="F42" s="407"/>
      <c r="G42" s="407"/>
      <c r="H42" s="407"/>
      <c r="I42" s="407"/>
      <c r="J42" s="407"/>
    </row>
    <row r="43" spans="1:10" x14ac:dyDescent="0.2">
      <c r="B43" s="8"/>
      <c r="C43" s="8"/>
      <c r="D43" s="8"/>
      <c r="E43" s="8"/>
      <c r="F43" s="8"/>
      <c r="G43" s="8"/>
      <c r="H43" s="8"/>
      <c r="I43" s="8"/>
      <c r="J43" s="8"/>
    </row>
  </sheetData>
  <sheetProtection password="CD07" sheet="1" formatCells="0"/>
  <mergeCells count="20">
    <mergeCell ref="A1:B1"/>
    <mergeCell ref="A4:I4"/>
    <mergeCell ref="A6:A10"/>
    <mergeCell ref="C10:D10"/>
    <mergeCell ref="C9:D9"/>
    <mergeCell ref="E9:F9"/>
    <mergeCell ref="G9:H9"/>
    <mergeCell ref="I9:J9"/>
    <mergeCell ref="B41:J41"/>
    <mergeCell ref="E10:F10"/>
    <mergeCell ref="B42:J42"/>
    <mergeCell ref="I10:J10"/>
    <mergeCell ref="B6:B10"/>
    <mergeCell ref="B40:J40"/>
    <mergeCell ref="G10:H10"/>
    <mergeCell ref="C7:D8"/>
    <mergeCell ref="E7:F8"/>
    <mergeCell ref="G7:H8"/>
    <mergeCell ref="I7:J8"/>
    <mergeCell ref="C6:J6"/>
  </mergeCells>
  <phoneticPr fontId="0" type="noConversion"/>
  <dataValidations count="2">
    <dataValidation type="list" allowBlank="1" showErrorMessage="1" error="Καταχώρηση μόνο προσφορών" sqref="F31:F38 H31:H38 J31:J38 H26:H28 F26:F28 D26:D28 D31:D38 J26:J28 D12:D23 F12:F23 H12:H23 J12:J23">
      <formula1>$AA$1:$AA$2</formula1>
    </dataValidation>
    <dataValidation allowBlank="1" showErrorMessage="1" error="Καταχώρηση μόνο προσφορών" sqref="C24:J25 C29:J30"/>
  </dataValidations>
  <printOptions horizontalCentered="1"/>
  <pageMargins left="0.55118110236220474" right="0.47244094488188981" top="0.19685039370078741" bottom="0.35433070866141736" header="0.31496062992125984" footer="0.51181102362204722"/>
  <pageSetup paperSize="9" orientation="landscape" r:id="rId1"/>
  <headerFooter alignWithMargins="0">
    <oddHeader>&amp;R&amp;P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A23"/>
  <sheetViews>
    <sheetView zoomScale="70" zoomScaleNormal="70" zoomScaleSheetLayoutView="100" workbookViewId="0">
      <selection activeCell="E13" sqref="E13"/>
    </sheetView>
  </sheetViews>
  <sheetFormatPr defaultRowHeight="12.75" x14ac:dyDescent="0.2"/>
  <cols>
    <col min="1" max="1" width="4" style="1" customWidth="1"/>
    <col min="2" max="2" width="53.5703125" customWidth="1"/>
    <col min="3" max="3" width="17.85546875" customWidth="1"/>
    <col min="4" max="4" width="1.85546875" customWidth="1"/>
    <col min="5" max="5" width="15.7109375" customWidth="1"/>
    <col min="6" max="6" width="1.85546875" customWidth="1"/>
    <col min="7" max="7" width="16.7109375" customWidth="1"/>
    <col min="8" max="8" width="1.85546875" customWidth="1"/>
    <col min="9" max="9" width="17.42578125" customWidth="1"/>
    <col min="10" max="10" width="1.85546875" customWidth="1"/>
    <col min="12" max="12" width="13" customWidth="1"/>
  </cols>
  <sheetData>
    <row r="1" spans="1:27" x14ac:dyDescent="0.2">
      <c r="A1" s="422" t="str">
        <f>'ΠΑΓΩΤΑ ΣΟΚΟΛΑΤΕΣ ΜΠΙΣΚΟΤΑ ΜΕΛΙ'!A1:B1</f>
        <v>Αρ. Φακ. 13.27.31/8</v>
      </c>
      <c r="B1" s="422"/>
      <c r="AA1" s="315" t="s">
        <v>258</v>
      </c>
    </row>
    <row r="2" spans="1:27" x14ac:dyDescent="0.2">
      <c r="AA2" s="1"/>
    </row>
    <row r="3" spans="1:27" ht="18" x14ac:dyDescent="0.25">
      <c r="A3" s="445" t="s">
        <v>235</v>
      </c>
      <c r="B3" s="445"/>
      <c r="C3" s="445"/>
      <c r="D3" s="445"/>
      <c r="E3" s="445"/>
      <c r="F3" s="445"/>
      <c r="G3" s="445"/>
      <c r="H3" s="445"/>
      <c r="I3" s="445"/>
      <c r="J3" s="445"/>
      <c r="K3" s="445"/>
      <c r="L3" s="445"/>
    </row>
    <row r="4" spans="1:27" ht="18" x14ac:dyDescent="0.25">
      <c r="A4" s="433" t="str">
        <f>'ΠΑΓΩΤΑ ΣΟΚΟΛΑΤΕΣ ΜΠΙΣΚΟΤΑ ΜΕΛΙ'!A4:F4</f>
        <v>ΗΜΕΡΟΜΗΝΙΑ: 29/10/2013</v>
      </c>
      <c r="B4" s="433"/>
      <c r="C4" s="433"/>
      <c r="D4" s="433"/>
      <c r="E4" s="434"/>
      <c r="F4" s="27"/>
      <c r="G4" s="7"/>
      <c r="H4" s="7"/>
      <c r="I4" s="7"/>
      <c r="J4" s="7"/>
    </row>
    <row r="5" spans="1:27" ht="13.5" thickBot="1" x14ac:dyDescent="0.25">
      <c r="B5" s="2"/>
    </row>
    <row r="6" spans="1:27" x14ac:dyDescent="0.2">
      <c r="A6" s="425" t="s">
        <v>0</v>
      </c>
      <c r="B6" s="409" t="s">
        <v>1</v>
      </c>
      <c r="C6" s="419" t="s">
        <v>222</v>
      </c>
      <c r="D6" s="443"/>
      <c r="E6" s="443"/>
      <c r="F6" s="443"/>
      <c r="G6" s="443"/>
      <c r="H6" s="443"/>
      <c r="I6" s="448"/>
      <c r="J6" s="449"/>
    </row>
    <row r="7" spans="1:27" s="234" customFormat="1" ht="33" customHeight="1" x14ac:dyDescent="0.2">
      <c r="A7" s="426"/>
      <c r="B7" s="410"/>
      <c r="C7" s="413" t="str">
        <f>ΓΑΛΑΚΤΟΚΟΜΙΚΑ!C7</f>
        <v>ΥΠΕΡΑΓΟΡΑ ΛΙΤΣΑ ΒΑΡΩΣΙΩΝ 101, 5522 ΒΡΥΣΟΥΛΛΕΣ</v>
      </c>
      <c r="D7" s="461"/>
      <c r="E7" s="413" t="str">
        <f>ΓΑΛΑΚΤΟΚΟΜΙΚΑ!E7</f>
        <v>ΥΠΕΡΑΓΟΡΑ  ΞΕΝΗΣ ΣΑΛΑΜΙΝΟΣ 81, 5282 ΠΑΡΑΛΙΜΝΙ</v>
      </c>
      <c r="F7" s="461"/>
      <c r="G7" s="413" t="str">
        <f>ΓΑΛΑΚΤΟΚΟΜΙΚΑ!G7</f>
        <v>ΛΑΪΚΗ ΑΓΟΡΑ ΠΟΤΑΜΟΣ ΔΗΜΗΤΡΑΣ 39, 5282 ΠΑΛΑΛΙΜΝΙ</v>
      </c>
      <c r="H7" s="461"/>
      <c r="I7" s="413" t="str">
        <f>ΓΑΛΑΚΤΟΚΟΜΙΚΑ!I7</f>
        <v>ΥΠΕΡΑΓΟΡΑ  Δ&amp;Α ΛΑΖΑΡΗ, 28ης ΟΚΤΩΒΡΙΟΥ 13, ΛΙΟΠΕΤΡΙ</v>
      </c>
      <c r="J7" s="417"/>
    </row>
    <row r="8" spans="1:27" s="234" customFormat="1" ht="33" customHeight="1" x14ac:dyDescent="0.2">
      <c r="A8" s="426"/>
      <c r="B8" s="410"/>
      <c r="C8" s="415"/>
      <c r="D8" s="462"/>
      <c r="E8" s="415"/>
      <c r="F8" s="462"/>
      <c r="G8" s="415"/>
      <c r="H8" s="462"/>
      <c r="I8" s="415"/>
      <c r="J8" s="418"/>
    </row>
    <row r="9" spans="1:27" x14ac:dyDescent="0.2">
      <c r="A9" s="426"/>
      <c r="B9" s="410"/>
      <c r="C9" s="428" t="s">
        <v>2</v>
      </c>
      <c r="D9" s="463"/>
      <c r="E9" s="428" t="s">
        <v>2</v>
      </c>
      <c r="F9" s="463"/>
      <c r="G9" s="428" t="s">
        <v>2</v>
      </c>
      <c r="H9" s="463"/>
      <c r="I9" s="428" t="s">
        <v>2</v>
      </c>
      <c r="J9" s="430"/>
    </row>
    <row r="10" spans="1:27" x14ac:dyDescent="0.2">
      <c r="A10" s="427"/>
      <c r="B10" s="411"/>
      <c r="C10" s="405" t="s">
        <v>3</v>
      </c>
      <c r="D10" s="406"/>
      <c r="E10" s="405" t="s">
        <v>3</v>
      </c>
      <c r="F10" s="406"/>
      <c r="G10" s="405" t="s">
        <v>3</v>
      </c>
      <c r="H10" s="406"/>
      <c r="I10" s="405" t="s">
        <v>3</v>
      </c>
      <c r="J10" s="408"/>
    </row>
    <row r="11" spans="1:27" ht="24" customHeight="1" x14ac:dyDescent="0.2">
      <c r="A11" s="14">
        <v>1</v>
      </c>
      <c r="B11" s="129" t="s">
        <v>185</v>
      </c>
      <c r="C11" s="319"/>
      <c r="D11" s="320"/>
      <c r="E11" s="319"/>
      <c r="F11" s="320"/>
      <c r="G11" s="319"/>
      <c r="H11" s="320"/>
      <c r="I11" s="319"/>
      <c r="J11" s="321"/>
    </row>
    <row r="12" spans="1:27" ht="24" customHeight="1" x14ac:dyDescent="0.2">
      <c r="A12" s="14">
        <v>2</v>
      </c>
      <c r="B12" s="129" t="s">
        <v>186</v>
      </c>
      <c r="C12" s="319"/>
      <c r="D12" s="320"/>
      <c r="E12" s="319"/>
      <c r="F12" s="320"/>
      <c r="G12" s="319"/>
      <c r="H12" s="320"/>
      <c r="I12" s="319"/>
      <c r="J12" s="321"/>
    </row>
    <row r="13" spans="1:27" ht="24" customHeight="1" x14ac:dyDescent="0.2">
      <c r="A13" s="14">
        <v>3</v>
      </c>
      <c r="B13" s="131" t="s">
        <v>187</v>
      </c>
      <c r="C13" s="319"/>
      <c r="D13" s="320"/>
      <c r="E13" s="319"/>
      <c r="F13" s="320"/>
      <c r="G13" s="319"/>
      <c r="H13" s="320"/>
      <c r="I13" s="319">
        <v>1.47</v>
      </c>
      <c r="J13" s="321"/>
    </row>
    <row r="14" spans="1:27" ht="24" customHeight="1" x14ac:dyDescent="0.2">
      <c r="A14" s="14">
        <v>4</v>
      </c>
      <c r="B14" s="114" t="s">
        <v>48</v>
      </c>
      <c r="C14" s="319"/>
      <c r="D14" s="320"/>
      <c r="E14" s="319"/>
      <c r="F14" s="320"/>
      <c r="G14" s="319"/>
      <c r="H14" s="320"/>
      <c r="I14" s="319"/>
      <c r="J14" s="321"/>
    </row>
    <row r="15" spans="1:27" ht="24" customHeight="1" x14ac:dyDescent="0.2">
      <c r="A15" s="14">
        <v>5</v>
      </c>
      <c r="B15" s="131" t="s">
        <v>188</v>
      </c>
      <c r="C15" s="319"/>
      <c r="D15" s="320"/>
      <c r="E15" s="319"/>
      <c r="F15" s="320"/>
      <c r="G15" s="319"/>
      <c r="H15" s="320"/>
      <c r="I15" s="319"/>
      <c r="J15" s="321"/>
    </row>
    <row r="16" spans="1:27" ht="24" customHeight="1" x14ac:dyDescent="0.2">
      <c r="A16" s="14">
        <v>6</v>
      </c>
      <c r="B16" s="131" t="s">
        <v>189</v>
      </c>
      <c r="C16" s="319"/>
      <c r="D16" s="320"/>
      <c r="E16" s="319"/>
      <c r="F16" s="320"/>
      <c r="G16" s="319"/>
      <c r="H16" s="320"/>
      <c r="I16" s="319"/>
      <c r="J16" s="321"/>
    </row>
    <row r="17" spans="1:10" ht="24" customHeight="1" x14ac:dyDescent="0.2">
      <c r="A17" s="14">
        <v>7</v>
      </c>
      <c r="B17" s="128" t="s">
        <v>190</v>
      </c>
      <c r="C17" s="97"/>
      <c r="D17" s="98"/>
      <c r="E17" s="97"/>
      <c r="F17" s="98"/>
      <c r="G17" s="97"/>
      <c r="H17" s="98"/>
      <c r="I17" s="97"/>
      <c r="J17" s="241"/>
    </row>
    <row r="18" spans="1:10" ht="24" customHeight="1" x14ac:dyDescent="0.2">
      <c r="A18" s="14">
        <v>8</v>
      </c>
      <c r="B18" s="128" t="s">
        <v>191</v>
      </c>
      <c r="C18" s="97">
        <v>3.15</v>
      </c>
      <c r="D18" s="98"/>
      <c r="E18" s="97">
        <v>3.15</v>
      </c>
      <c r="F18" s="98"/>
      <c r="G18" s="97"/>
      <c r="H18" s="98"/>
      <c r="I18" s="97"/>
      <c r="J18" s="241"/>
    </row>
    <row r="19" spans="1:10" ht="24" customHeight="1" thickBot="1" x14ac:dyDescent="0.25">
      <c r="A19" s="143">
        <v>9</v>
      </c>
      <c r="B19" s="134" t="s">
        <v>192</v>
      </c>
      <c r="C19" s="99"/>
      <c r="D19" s="100"/>
      <c r="E19" s="99">
        <v>3.9</v>
      </c>
      <c r="F19" s="100"/>
      <c r="G19" s="99">
        <v>3.84</v>
      </c>
      <c r="H19" s="100"/>
      <c r="I19" s="99"/>
      <c r="J19" s="243"/>
    </row>
    <row r="20" spans="1:10" x14ac:dyDescent="0.2">
      <c r="A20"/>
    </row>
    <row r="21" spans="1:10" x14ac:dyDescent="0.2">
      <c r="B21" s="412" t="s">
        <v>123</v>
      </c>
      <c r="C21" s="412"/>
      <c r="D21" s="412"/>
      <c r="E21" s="412"/>
      <c r="F21" s="412"/>
      <c r="G21" s="412"/>
      <c r="H21" s="412"/>
      <c r="I21" s="27"/>
      <c r="J21" s="27"/>
    </row>
    <row r="22" spans="1:10" x14ac:dyDescent="0.2">
      <c r="B22" s="404" t="s">
        <v>124</v>
      </c>
      <c r="C22" s="404"/>
      <c r="D22" s="404"/>
      <c r="E22" s="404"/>
      <c r="F22" s="404"/>
      <c r="G22" s="404"/>
      <c r="H22" s="404"/>
      <c r="I22" s="27"/>
      <c r="J22" s="27"/>
    </row>
    <row r="23" spans="1:10" x14ac:dyDescent="0.2">
      <c r="B23" s="431" t="s">
        <v>121</v>
      </c>
      <c r="C23" s="431"/>
      <c r="D23" s="431"/>
      <c r="E23" s="431"/>
      <c r="F23" s="431"/>
      <c r="G23" s="431"/>
      <c r="H23" s="431"/>
      <c r="I23" s="27"/>
      <c r="J23" s="27"/>
    </row>
  </sheetData>
  <sheetProtection password="CD07" sheet="1"/>
  <mergeCells count="21">
    <mergeCell ref="I10:J10"/>
    <mergeCell ref="A4:E4"/>
    <mergeCell ref="A3:L3"/>
    <mergeCell ref="G9:H9"/>
    <mergeCell ref="C6:J6"/>
    <mergeCell ref="G10:H10"/>
    <mergeCell ref="I7:J8"/>
    <mergeCell ref="B6:B10"/>
    <mergeCell ref="I9:J9"/>
    <mergeCell ref="B23:H23"/>
    <mergeCell ref="B21:H21"/>
    <mergeCell ref="C9:D9"/>
    <mergeCell ref="B22:H22"/>
    <mergeCell ref="E9:F9"/>
    <mergeCell ref="C10:D10"/>
    <mergeCell ref="A1:B1"/>
    <mergeCell ref="C7:D8"/>
    <mergeCell ref="E7:F8"/>
    <mergeCell ref="G7:H8"/>
    <mergeCell ref="A6:A10"/>
    <mergeCell ref="E10:F10"/>
  </mergeCells>
  <phoneticPr fontId="0" type="noConversion"/>
  <dataValidations count="1">
    <dataValidation type="list" allowBlank="1" showErrorMessage="1" error="Καταχώρηση μόνο προσφορών" sqref="D11:D19 F11:F19 H11:H19 J11:J19">
      <formula1>$AA$1:$AA$2</formula1>
    </dataValidation>
  </dataValidations>
  <printOptions horizontalCentered="1"/>
  <pageMargins left="0.31496062992125984" right="0.35433070866141736" top="0.6692913385826772" bottom="0.39370078740157483" header="0.51181102362204722" footer="0.51181102362204722"/>
  <pageSetup paperSize="9" scale="85" orientation="landscape" r:id="rId1"/>
  <headerFooter alignWithMargins="0">
    <oddHeader>&amp;R&amp;P</oddHeader>
  </headerFooter>
  <rowBreaks count="1" manualBreakCount="1">
    <brk id="25" max="3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K21"/>
  <sheetViews>
    <sheetView zoomScale="85" zoomScaleNormal="85" workbookViewId="0">
      <selection activeCell="D16" sqref="D16"/>
    </sheetView>
  </sheetViews>
  <sheetFormatPr defaultRowHeight="12.75" x14ac:dyDescent="0.2"/>
  <cols>
    <col min="1" max="1" width="4" customWidth="1"/>
    <col min="2" max="2" width="54.42578125" bestFit="1" customWidth="1"/>
    <col min="3" max="3" width="16.7109375" customWidth="1"/>
    <col min="4" max="4" width="2.85546875" customWidth="1"/>
    <col min="5" max="5" width="16.7109375" customWidth="1"/>
    <col min="6" max="6" width="4.42578125" customWidth="1"/>
    <col min="7" max="7" width="15.7109375" customWidth="1"/>
    <col min="8" max="8" width="2.85546875" customWidth="1"/>
    <col min="9" max="9" width="17" customWidth="1"/>
    <col min="10" max="10" width="3.85546875" customWidth="1"/>
    <col min="11" max="11" width="12.42578125" customWidth="1"/>
  </cols>
  <sheetData>
    <row r="1" spans="1:11" x14ac:dyDescent="0.2">
      <c r="B1" s="422" t="str">
        <f>KATΕΨΥΓΜΕΝΑ!A1</f>
        <v>Αρ. Φακ. 13.27.31/8</v>
      </c>
      <c r="C1" s="422"/>
    </row>
    <row r="3" spans="1:11" ht="18" x14ac:dyDescent="0.2">
      <c r="A3" s="464" t="s">
        <v>236</v>
      </c>
      <c r="B3" s="464"/>
      <c r="C3" s="464"/>
      <c r="D3" s="464"/>
      <c r="E3" s="464"/>
      <c r="F3" s="464"/>
      <c r="G3" s="464"/>
      <c r="H3" s="464"/>
      <c r="I3" s="464"/>
      <c r="J3" s="464"/>
      <c r="K3" s="464"/>
    </row>
    <row r="4" spans="1:11" ht="18" x14ac:dyDescent="0.25">
      <c r="A4" s="433" t="str">
        <f>KATΕΨΥΓΜΕΝΑ!A4</f>
        <v>ΗΜΕΡΟΜΗΝΙΑ: 29/10/2013</v>
      </c>
      <c r="B4" s="433"/>
      <c r="C4" s="433"/>
      <c r="D4" s="433"/>
      <c r="E4" s="434"/>
      <c r="F4" s="434"/>
      <c r="G4" s="7"/>
      <c r="H4" s="7"/>
      <c r="I4" s="7"/>
      <c r="J4" s="7"/>
    </row>
    <row r="5" spans="1:11" ht="13.5" thickBot="1" x14ac:dyDescent="0.25">
      <c r="A5" s="1"/>
      <c r="B5" s="2"/>
    </row>
    <row r="6" spans="1:11" x14ac:dyDescent="0.2">
      <c r="A6" s="425" t="s">
        <v>0</v>
      </c>
      <c r="B6" s="409" t="s">
        <v>1</v>
      </c>
      <c r="C6" s="419" t="s">
        <v>222</v>
      </c>
      <c r="D6" s="443"/>
      <c r="E6" s="443"/>
      <c r="F6" s="443"/>
      <c r="G6" s="443"/>
      <c r="H6" s="443"/>
      <c r="I6" s="448"/>
      <c r="J6" s="449"/>
    </row>
    <row r="7" spans="1:11" ht="36" customHeight="1" x14ac:dyDescent="0.2">
      <c r="A7" s="426"/>
      <c r="B7" s="410"/>
      <c r="C7" s="413" t="str">
        <f>ΓΑΛΑΚΤΟΚΟΜΙΚΑ!C7</f>
        <v>ΥΠΕΡΑΓΟΡΑ ΛΙΤΣΑ ΒΑΡΩΣΙΩΝ 101, 5522 ΒΡΥΣΟΥΛΛΕΣ</v>
      </c>
      <c r="D7" s="461"/>
      <c r="E7" s="413" t="str">
        <f>ΓΑΛΑΚΤΟΚΟΜΙΚΑ!E7</f>
        <v>ΥΠΕΡΑΓΟΡΑ  ΞΕΝΗΣ ΣΑΛΑΜΙΝΟΣ 81, 5282 ΠΑΡΑΛΙΜΝΙ</v>
      </c>
      <c r="F7" s="461"/>
      <c r="G7" s="413" t="str">
        <f>ΓΑΛΑΚΤΟΚΟΜΙΚΑ!G7</f>
        <v>ΛΑΪΚΗ ΑΓΟΡΑ ΠΟΤΑΜΟΣ ΔΗΜΗΤΡΑΣ 39, 5282 ΠΑΛΑΛΙΜΝΙ</v>
      </c>
      <c r="H7" s="461"/>
      <c r="I7" s="413" t="str">
        <f>ΓΑΛΑΚΤΟΚΟΜΙΚΑ!I7</f>
        <v>ΥΠΕΡΑΓΟΡΑ  Δ&amp;Α ΛΑΖΑΡΗ, 28ης ΟΚΤΩΒΡΙΟΥ 13, ΛΙΟΠΕΤΡΙ</v>
      </c>
      <c r="J7" s="417"/>
    </row>
    <row r="8" spans="1:11" ht="36" customHeight="1" x14ac:dyDescent="0.2">
      <c r="A8" s="426"/>
      <c r="B8" s="410"/>
      <c r="C8" s="415"/>
      <c r="D8" s="462"/>
      <c r="E8" s="415"/>
      <c r="F8" s="462"/>
      <c r="G8" s="415"/>
      <c r="H8" s="462"/>
      <c r="I8" s="415"/>
      <c r="J8" s="418"/>
    </row>
    <row r="9" spans="1:11" x14ac:dyDescent="0.2">
      <c r="A9" s="426"/>
      <c r="B9" s="410"/>
      <c r="C9" s="428" t="s">
        <v>2</v>
      </c>
      <c r="D9" s="463"/>
      <c r="E9" s="428" t="s">
        <v>2</v>
      </c>
      <c r="F9" s="463"/>
      <c r="G9" s="428" t="s">
        <v>2</v>
      </c>
      <c r="H9" s="463"/>
      <c r="I9" s="428" t="s">
        <v>2</v>
      </c>
      <c r="J9" s="430"/>
    </row>
    <row r="10" spans="1:11" x14ac:dyDescent="0.2">
      <c r="A10" s="427"/>
      <c r="B10" s="411"/>
      <c r="C10" s="405" t="s">
        <v>3</v>
      </c>
      <c r="D10" s="406"/>
      <c r="E10" s="405" t="s">
        <v>3</v>
      </c>
      <c r="F10" s="406"/>
      <c r="G10" s="405" t="s">
        <v>3</v>
      </c>
      <c r="H10" s="406"/>
      <c r="I10" s="405" t="s">
        <v>3</v>
      </c>
      <c r="J10" s="408"/>
    </row>
    <row r="11" spans="1:11" ht="16.5" customHeight="1" x14ac:dyDescent="0.2">
      <c r="A11" s="14">
        <v>1</v>
      </c>
      <c r="B11" s="129" t="s">
        <v>193</v>
      </c>
      <c r="C11" s="319">
        <v>1.51</v>
      </c>
      <c r="D11" s="320"/>
      <c r="E11" s="319">
        <v>1.84</v>
      </c>
      <c r="F11" s="320"/>
      <c r="G11" s="319">
        <v>1.66</v>
      </c>
      <c r="H11" s="320"/>
      <c r="I11" s="319">
        <v>1.38</v>
      </c>
      <c r="J11" s="321"/>
    </row>
    <row r="12" spans="1:11" ht="16.5" customHeight="1" x14ac:dyDescent="0.2">
      <c r="A12" s="14">
        <v>2</v>
      </c>
      <c r="B12" s="129" t="s">
        <v>359</v>
      </c>
      <c r="C12" s="319"/>
      <c r="D12" s="320"/>
      <c r="E12" s="319">
        <v>1.73</v>
      </c>
      <c r="F12" s="320"/>
      <c r="G12" s="319">
        <v>1.52</v>
      </c>
      <c r="H12" s="320"/>
      <c r="I12" s="319">
        <v>1.75</v>
      </c>
      <c r="J12" s="321"/>
    </row>
    <row r="13" spans="1:11" ht="16.5" customHeight="1" x14ac:dyDescent="0.2">
      <c r="A13" s="14">
        <v>3</v>
      </c>
      <c r="B13" s="129" t="s">
        <v>194</v>
      </c>
      <c r="C13" s="319"/>
      <c r="D13" s="320"/>
      <c r="E13" s="319">
        <v>1.8</v>
      </c>
      <c r="F13" s="320"/>
      <c r="G13" s="319"/>
      <c r="H13" s="320"/>
      <c r="I13" s="319"/>
      <c r="J13" s="321"/>
    </row>
    <row r="14" spans="1:11" ht="16.5" customHeight="1" x14ac:dyDescent="0.2">
      <c r="A14" s="14">
        <v>4</v>
      </c>
      <c r="B14" s="129" t="s">
        <v>195</v>
      </c>
      <c r="C14" s="97">
        <v>1.04</v>
      </c>
      <c r="D14" s="98"/>
      <c r="E14" s="97">
        <v>0.85</v>
      </c>
      <c r="F14" s="98"/>
      <c r="G14" s="97"/>
      <c r="H14" s="98"/>
      <c r="I14" s="97">
        <v>1.07</v>
      </c>
      <c r="J14" s="241"/>
    </row>
    <row r="15" spans="1:11" ht="16.5" customHeight="1" x14ac:dyDescent="0.2">
      <c r="A15" s="14">
        <v>5</v>
      </c>
      <c r="B15" s="129" t="s">
        <v>196</v>
      </c>
      <c r="C15" s="319"/>
      <c r="D15" s="320"/>
      <c r="E15" s="319"/>
      <c r="F15" s="320"/>
      <c r="G15" s="319"/>
      <c r="H15" s="320"/>
      <c r="I15" s="319"/>
      <c r="J15" s="321"/>
    </row>
    <row r="16" spans="1:11" ht="16.5" customHeight="1" thickBot="1" x14ac:dyDescent="0.25">
      <c r="A16" s="143">
        <v>6</v>
      </c>
      <c r="B16" s="231" t="s">
        <v>197</v>
      </c>
      <c r="C16" s="327">
        <v>7.6</v>
      </c>
      <c r="D16" s="328"/>
      <c r="E16" s="327">
        <v>6.5</v>
      </c>
      <c r="F16" s="328"/>
      <c r="G16" s="327">
        <v>6.99</v>
      </c>
      <c r="H16" s="328"/>
      <c r="I16" s="327">
        <v>7.98</v>
      </c>
      <c r="J16" s="329"/>
    </row>
    <row r="19" spans="1:10" x14ac:dyDescent="0.2">
      <c r="A19" s="1"/>
      <c r="B19" s="412" t="s">
        <v>123</v>
      </c>
      <c r="C19" s="412"/>
      <c r="D19" s="412"/>
      <c r="E19" s="412"/>
      <c r="F19" s="412"/>
      <c r="G19" s="412"/>
      <c r="H19" s="412"/>
    </row>
    <row r="20" spans="1:10" x14ac:dyDescent="0.2">
      <c r="A20" s="1"/>
      <c r="B20" s="404" t="s">
        <v>124</v>
      </c>
      <c r="C20" s="404"/>
      <c r="D20" s="404"/>
      <c r="E20" s="404"/>
      <c r="F20" s="404"/>
      <c r="G20" s="404"/>
      <c r="H20" s="404"/>
      <c r="I20" s="27"/>
      <c r="J20" s="27"/>
    </row>
    <row r="21" spans="1:10" x14ac:dyDescent="0.2">
      <c r="A21" s="1"/>
      <c r="B21" s="431" t="s">
        <v>121</v>
      </c>
      <c r="C21" s="431"/>
      <c r="D21" s="431"/>
      <c r="E21" s="431"/>
      <c r="F21" s="431"/>
      <c r="G21" s="431"/>
      <c r="H21" s="431"/>
      <c r="I21" s="27"/>
      <c r="J21" s="27"/>
    </row>
  </sheetData>
  <sheetProtection password="CD07" sheet="1"/>
  <mergeCells count="21">
    <mergeCell ref="B1:C1"/>
    <mergeCell ref="C6:J6"/>
    <mergeCell ref="I7:J8"/>
    <mergeCell ref="A3:K3"/>
    <mergeCell ref="A4:F4"/>
    <mergeCell ref="G7:H8"/>
    <mergeCell ref="E7:F8"/>
    <mergeCell ref="I9:J9"/>
    <mergeCell ref="I10:J10"/>
    <mergeCell ref="B6:B10"/>
    <mergeCell ref="A6:A10"/>
    <mergeCell ref="C10:D10"/>
    <mergeCell ref="C7:D8"/>
    <mergeCell ref="B21:H21"/>
    <mergeCell ref="B20:H20"/>
    <mergeCell ref="G9:H9"/>
    <mergeCell ref="E10:F10"/>
    <mergeCell ref="E9:F9"/>
    <mergeCell ref="G10:H10"/>
    <mergeCell ref="C9:D9"/>
    <mergeCell ref="B19:H19"/>
  </mergeCells>
  <phoneticPr fontId="0" type="noConversion"/>
  <dataValidations count="1">
    <dataValidation type="list" allowBlank="1" showErrorMessage="1" error="Καταχώρηση μόνο προσφορών" sqref="D11:D16 J11:J16 H11:H16 F11:F16">
      <formula1>#REF!</formula1>
    </dataValidation>
  </dataValidations>
  <printOptions horizontalCentered="1"/>
  <pageMargins left="0.27559055118110237" right="0.55118110236220474" top="0.98425196850393704" bottom="0.98425196850393704" header="0.51181102362204722" footer="0.51181102362204722"/>
  <pageSetup paperSize="9" scale="93" orientation="landscape" r:id="rId1"/>
  <headerFooter alignWithMargins="0">
    <oddHeader>&amp;R&amp;P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A37"/>
  <sheetViews>
    <sheetView zoomScale="85" zoomScaleNormal="85" zoomScaleSheetLayoutView="85" workbookViewId="0">
      <selection activeCell="G23" sqref="G23"/>
    </sheetView>
  </sheetViews>
  <sheetFormatPr defaultColWidth="9.140625" defaultRowHeight="12.75" x14ac:dyDescent="0.2"/>
  <cols>
    <col min="1" max="1" width="4" style="1" customWidth="1"/>
    <col min="2" max="2" width="77.5703125" bestFit="1" customWidth="1"/>
    <col min="3" max="3" width="15.7109375" customWidth="1"/>
    <col min="4" max="4" width="3.42578125" customWidth="1"/>
    <col min="5" max="5" width="15.7109375" customWidth="1"/>
    <col min="6" max="6" width="3.140625" customWidth="1"/>
    <col min="7" max="7" width="15.7109375" customWidth="1"/>
    <col min="8" max="8" width="3.85546875" customWidth="1"/>
    <col min="9" max="9" width="16.7109375" customWidth="1"/>
    <col min="10" max="10" width="4.28515625" customWidth="1"/>
    <col min="27" max="27" width="0" hidden="1" customWidth="1"/>
  </cols>
  <sheetData>
    <row r="1" spans="1:27" x14ac:dyDescent="0.2">
      <c r="A1" s="422" t="str">
        <f>KATΕΨΥΓΜΕΝΑ!A1</f>
        <v>Αρ. Φακ. 13.27.31/8</v>
      </c>
      <c r="B1" s="422"/>
      <c r="AA1" s="315" t="s">
        <v>258</v>
      </c>
    </row>
    <row r="2" spans="1:27" x14ac:dyDescent="0.2">
      <c r="B2" s="1"/>
      <c r="AA2" s="1"/>
    </row>
    <row r="3" spans="1:27" ht="18" x14ac:dyDescent="0.25">
      <c r="A3" s="447" t="s">
        <v>237</v>
      </c>
      <c r="B3" s="447"/>
      <c r="C3" s="447"/>
      <c r="D3" s="447"/>
      <c r="E3" s="447"/>
      <c r="F3" s="447"/>
      <c r="G3" s="447"/>
      <c r="H3" s="447"/>
      <c r="I3" s="434"/>
      <c r="J3" s="434"/>
    </row>
    <row r="4" spans="1:27" ht="18" x14ac:dyDescent="0.25">
      <c r="A4" s="433" t="str">
        <f>'ΚΟΝΣΕΡΒΕΣ ΚΡΕΑΤΩΝ ΚΑΙ ΨΑΡΙΩΝ'!A4:F4</f>
        <v>ΗΜΕΡΟΜΗΝΙΑ: 29/10/2013</v>
      </c>
      <c r="B4" s="433"/>
      <c r="C4" s="433"/>
      <c r="D4" s="433"/>
      <c r="E4" s="434"/>
      <c r="F4" s="434"/>
      <c r="G4" s="7"/>
      <c r="H4" s="7"/>
      <c r="I4" s="7"/>
      <c r="J4" s="7"/>
    </row>
    <row r="5" spans="1:27" ht="13.5" thickBot="1" x14ac:dyDescent="0.25">
      <c r="B5" s="2"/>
    </row>
    <row r="6" spans="1:27" x14ac:dyDescent="0.2">
      <c r="A6" s="425" t="s">
        <v>0</v>
      </c>
      <c r="B6" s="409" t="s">
        <v>1</v>
      </c>
      <c r="C6" s="419" t="s">
        <v>222</v>
      </c>
      <c r="D6" s="443"/>
      <c r="E6" s="443"/>
      <c r="F6" s="443"/>
      <c r="G6" s="443"/>
      <c r="H6" s="443"/>
      <c r="I6" s="448"/>
      <c r="J6" s="449"/>
    </row>
    <row r="7" spans="1:27" ht="33" customHeight="1" x14ac:dyDescent="0.2">
      <c r="A7" s="426"/>
      <c r="B7" s="410"/>
      <c r="C7" s="413" t="str">
        <f>ΓΑΛΑΚΤΟΚΟΜΙΚΑ!C7</f>
        <v>ΥΠΕΡΑΓΟΡΑ ΛΙΤΣΑ ΒΑΡΩΣΙΩΝ 101, 5522 ΒΡΥΣΟΥΛΛΕΣ</v>
      </c>
      <c r="D7" s="461"/>
      <c r="E7" s="413" t="str">
        <f>ΓΑΛΑΚΤΟΚΟΜΙΚΑ!E7</f>
        <v>ΥΠΕΡΑΓΟΡΑ  ΞΕΝΗΣ ΣΑΛΑΜΙΝΟΣ 81, 5282 ΠΑΡΑΛΙΜΝΙ</v>
      </c>
      <c r="F7" s="461"/>
      <c r="G7" s="413" t="str">
        <f>ΓΑΛΑΚΤΟΚΟΜΙΚΑ!G7</f>
        <v>ΛΑΪΚΗ ΑΓΟΡΑ ΠΟΤΑΜΟΣ ΔΗΜΗΤΡΑΣ 39, 5282 ΠΑΛΑΛΙΜΝΙ</v>
      </c>
      <c r="H7" s="461"/>
      <c r="I7" s="413" t="str">
        <f>ΓΑΛΑΚΤΟΚΟΜΙΚΑ!I7</f>
        <v>ΥΠΕΡΑΓΟΡΑ  Δ&amp;Α ΛΑΖΑΡΗ, 28ης ΟΚΤΩΒΡΙΟΥ 13, ΛΙΟΠΕΤΡΙ</v>
      </c>
      <c r="J7" s="417"/>
    </row>
    <row r="8" spans="1:27" ht="33" customHeight="1" x14ac:dyDescent="0.2">
      <c r="A8" s="426"/>
      <c r="B8" s="410"/>
      <c r="C8" s="415"/>
      <c r="D8" s="462"/>
      <c r="E8" s="415"/>
      <c r="F8" s="462"/>
      <c r="G8" s="415"/>
      <c r="H8" s="462"/>
      <c r="I8" s="415"/>
      <c r="J8" s="418"/>
    </row>
    <row r="9" spans="1:27" x14ac:dyDescent="0.2">
      <c r="A9" s="426"/>
      <c r="B9" s="410"/>
      <c r="C9" s="428" t="s">
        <v>2</v>
      </c>
      <c r="D9" s="463"/>
      <c r="E9" s="428" t="s">
        <v>2</v>
      </c>
      <c r="F9" s="463"/>
      <c r="G9" s="428" t="s">
        <v>2</v>
      </c>
      <c r="H9" s="463"/>
      <c r="I9" s="428" t="s">
        <v>2</v>
      </c>
      <c r="J9" s="430"/>
    </row>
    <row r="10" spans="1:27" x14ac:dyDescent="0.2">
      <c r="A10" s="427"/>
      <c r="B10" s="411"/>
      <c r="C10" s="405" t="s">
        <v>3</v>
      </c>
      <c r="D10" s="406"/>
      <c r="E10" s="405" t="s">
        <v>3</v>
      </c>
      <c r="F10" s="406"/>
      <c r="G10" s="405" t="s">
        <v>3</v>
      </c>
      <c r="H10" s="406"/>
      <c r="I10" s="405" t="s">
        <v>3</v>
      </c>
      <c r="J10" s="408"/>
    </row>
    <row r="11" spans="1:27" s="17" customFormat="1" ht="15" customHeight="1" x14ac:dyDescent="0.2">
      <c r="A11" s="16">
        <v>1</v>
      </c>
      <c r="B11" s="132" t="s">
        <v>333</v>
      </c>
      <c r="C11" s="319"/>
      <c r="D11" s="320"/>
      <c r="E11" s="319"/>
      <c r="F11" s="320"/>
      <c r="G11" s="319"/>
      <c r="H11" s="320"/>
      <c r="I11" s="319"/>
      <c r="J11" s="321"/>
    </row>
    <row r="12" spans="1:27" s="17" customFormat="1" ht="15" customHeight="1" x14ac:dyDescent="0.2">
      <c r="A12" s="16">
        <v>2</v>
      </c>
      <c r="B12" s="252" t="s">
        <v>18</v>
      </c>
      <c r="C12" s="319"/>
      <c r="D12" s="320"/>
      <c r="E12" s="319"/>
      <c r="F12" s="320"/>
      <c r="G12" s="319"/>
      <c r="H12" s="320"/>
      <c r="I12" s="319"/>
      <c r="J12" s="321"/>
    </row>
    <row r="13" spans="1:27" s="17" customFormat="1" ht="15" customHeight="1" x14ac:dyDescent="0.2">
      <c r="A13" s="16">
        <v>3</v>
      </c>
      <c r="B13" s="252" t="s">
        <v>313</v>
      </c>
      <c r="C13" s="319"/>
      <c r="D13" s="320"/>
      <c r="E13" s="319">
        <v>5.93</v>
      </c>
      <c r="F13" s="320"/>
      <c r="G13" s="319"/>
      <c r="H13" s="320"/>
      <c r="I13" s="319">
        <v>5.86</v>
      </c>
      <c r="J13" s="321"/>
    </row>
    <row r="14" spans="1:27" s="17" customFormat="1" ht="15" customHeight="1" x14ac:dyDescent="0.2">
      <c r="A14" s="16">
        <v>4</v>
      </c>
      <c r="B14" s="385" t="s">
        <v>360</v>
      </c>
      <c r="C14" s="319"/>
      <c r="D14" s="320"/>
      <c r="E14" s="319"/>
      <c r="F14" s="320"/>
      <c r="G14" s="319">
        <v>8.5500000000000007</v>
      </c>
      <c r="H14" s="320"/>
      <c r="I14" s="319"/>
      <c r="J14" s="321"/>
    </row>
    <row r="15" spans="1:27" s="17" customFormat="1" ht="15" customHeight="1" x14ac:dyDescent="0.2">
      <c r="A15" s="16">
        <v>5</v>
      </c>
      <c r="B15" s="253" t="s">
        <v>19</v>
      </c>
      <c r="C15" s="319"/>
      <c r="D15" s="320"/>
      <c r="E15" s="319">
        <v>7.96</v>
      </c>
      <c r="F15" s="320"/>
      <c r="G15" s="319">
        <v>7.87</v>
      </c>
      <c r="H15" s="320"/>
      <c r="I15" s="319"/>
      <c r="J15" s="321"/>
    </row>
    <row r="16" spans="1:27" s="17" customFormat="1" ht="15" customHeight="1" x14ac:dyDescent="0.2">
      <c r="A16" s="16">
        <v>6</v>
      </c>
      <c r="B16" s="254" t="s">
        <v>278</v>
      </c>
      <c r="C16" s="319"/>
      <c r="D16" s="320"/>
      <c r="E16" s="319"/>
      <c r="F16" s="320"/>
      <c r="G16" s="319">
        <v>10.74</v>
      </c>
      <c r="H16" s="320"/>
      <c r="I16" s="319"/>
      <c r="J16" s="321"/>
    </row>
    <row r="17" spans="1:10" s="17" customFormat="1" ht="15" customHeight="1" x14ac:dyDescent="0.2">
      <c r="A17" s="16">
        <v>7</v>
      </c>
      <c r="B17" s="133" t="s">
        <v>280</v>
      </c>
      <c r="C17" s="319"/>
      <c r="D17" s="320"/>
      <c r="E17" s="319">
        <v>1.0900000000000001</v>
      </c>
      <c r="F17" s="320"/>
      <c r="G17" s="319">
        <v>1.02</v>
      </c>
      <c r="H17" s="320"/>
      <c r="I17" s="319">
        <v>1.05</v>
      </c>
      <c r="J17" s="321"/>
    </row>
    <row r="18" spans="1:10" s="17" customFormat="1" ht="15" customHeight="1" x14ac:dyDescent="0.2">
      <c r="A18" s="16">
        <v>8</v>
      </c>
      <c r="B18" s="133" t="s">
        <v>314</v>
      </c>
      <c r="C18" s="319"/>
      <c r="D18" s="320"/>
      <c r="E18" s="319">
        <v>2.5</v>
      </c>
      <c r="F18" s="320" t="s">
        <v>258</v>
      </c>
      <c r="G18" s="319">
        <v>2.36</v>
      </c>
      <c r="H18" s="320" t="s">
        <v>258</v>
      </c>
      <c r="I18" s="319">
        <v>3.55</v>
      </c>
      <c r="J18" s="321"/>
    </row>
    <row r="19" spans="1:10" s="17" customFormat="1" ht="15" customHeight="1" x14ac:dyDescent="0.2">
      <c r="A19" s="16">
        <v>9</v>
      </c>
      <c r="B19" s="133" t="s">
        <v>315</v>
      </c>
      <c r="C19" s="319"/>
      <c r="D19" s="320"/>
      <c r="E19" s="319">
        <v>2.5</v>
      </c>
      <c r="F19" s="320"/>
      <c r="G19" s="319"/>
      <c r="H19" s="320"/>
      <c r="I19" s="319">
        <v>2.59</v>
      </c>
      <c r="J19" s="321"/>
    </row>
    <row r="20" spans="1:10" s="17" customFormat="1" ht="15" customHeight="1" x14ac:dyDescent="0.2">
      <c r="A20" s="16">
        <v>10</v>
      </c>
      <c r="B20" s="254" t="s">
        <v>316</v>
      </c>
      <c r="C20" s="319"/>
      <c r="D20" s="320"/>
      <c r="E20" s="319"/>
      <c r="F20" s="320"/>
      <c r="G20" s="319"/>
      <c r="H20" s="320"/>
      <c r="I20" s="319"/>
      <c r="J20" s="321"/>
    </row>
    <row r="21" spans="1:10" s="17" customFormat="1" ht="15" customHeight="1" x14ac:dyDescent="0.2">
      <c r="A21" s="16">
        <v>11</v>
      </c>
      <c r="B21" s="253" t="s">
        <v>20</v>
      </c>
      <c r="C21" s="319"/>
      <c r="D21" s="320"/>
      <c r="E21" s="319">
        <v>1.62</v>
      </c>
      <c r="F21" s="320"/>
      <c r="G21" s="319"/>
      <c r="H21" s="320"/>
      <c r="I21" s="319">
        <v>1.63</v>
      </c>
      <c r="J21" s="321"/>
    </row>
    <row r="22" spans="1:10" s="17" customFormat="1" ht="15" customHeight="1" x14ac:dyDescent="0.2">
      <c r="A22" s="16">
        <v>12</v>
      </c>
      <c r="B22" s="385" t="s">
        <v>343</v>
      </c>
      <c r="C22" s="319">
        <v>2.79</v>
      </c>
      <c r="D22" s="320"/>
      <c r="E22" s="319"/>
      <c r="F22" s="320"/>
      <c r="G22" s="319">
        <v>2.34</v>
      </c>
      <c r="H22" s="320" t="s">
        <v>258</v>
      </c>
      <c r="I22" s="319">
        <v>3.36</v>
      </c>
      <c r="J22" s="321" t="s">
        <v>258</v>
      </c>
    </row>
    <row r="23" spans="1:10" s="17" customFormat="1" ht="15" customHeight="1" x14ac:dyDescent="0.2">
      <c r="A23" s="16">
        <v>13</v>
      </c>
      <c r="B23" s="386" t="s">
        <v>317</v>
      </c>
      <c r="C23" s="330"/>
      <c r="D23" s="331" t="s">
        <v>258</v>
      </c>
      <c r="E23" s="330"/>
      <c r="F23" s="331"/>
      <c r="G23" s="330"/>
      <c r="H23" s="331"/>
      <c r="I23" s="330">
        <v>2.17</v>
      </c>
      <c r="J23" s="332"/>
    </row>
    <row r="24" spans="1:10" s="17" customFormat="1" ht="15" customHeight="1" x14ac:dyDescent="0.2">
      <c r="A24" s="16">
        <v>14</v>
      </c>
      <c r="B24" s="133" t="s">
        <v>318</v>
      </c>
      <c r="C24" s="319">
        <v>2.2599999999999998</v>
      </c>
      <c r="D24" s="320"/>
      <c r="E24" s="319">
        <v>2.1</v>
      </c>
      <c r="F24" s="320"/>
      <c r="G24" s="319">
        <v>1.94</v>
      </c>
      <c r="H24" s="320"/>
      <c r="I24" s="319">
        <v>2.11</v>
      </c>
      <c r="J24" s="321"/>
    </row>
    <row r="25" spans="1:10" s="17" customFormat="1" ht="15" customHeight="1" x14ac:dyDescent="0.2">
      <c r="A25" s="16">
        <v>15</v>
      </c>
      <c r="B25" s="387" t="s">
        <v>279</v>
      </c>
      <c r="C25" s="319"/>
      <c r="D25" s="320"/>
      <c r="E25" s="319">
        <v>0.79</v>
      </c>
      <c r="F25" s="320"/>
      <c r="G25" s="319">
        <v>0.66</v>
      </c>
      <c r="H25" s="320"/>
      <c r="I25" s="319"/>
      <c r="J25" s="321"/>
    </row>
    <row r="26" spans="1:10" s="17" customFormat="1" ht="15" customHeight="1" x14ac:dyDescent="0.2">
      <c r="A26" s="16">
        <v>16</v>
      </c>
      <c r="B26" s="300" t="s">
        <v>361</v>
      </c>
      <c r="C26" s="330">
        <v>1.76</v>
      </c>
      <c r="D26" s="331"/>
      <c r="E26" s="330">
        <v>2</v>
      </c>
      <c r="F26" s="331"/>
      <c r="G26" s="330">
        <v>2.52</v>
      </c>
      <c r="H26" s="331"/>
      <c r="I26" s="330"/>
      <c r="J26" s="332"/>
    </row>
    <row r="27" spans="1:10" s="17" customFormat="1" x14ac:dyDescent="0.2">
      <c r="A27" s="232">
        <v>17</v>
      </c>
      <c r="B27" s="388" t="s">
        <v>319</v>
      </c>
      <c r="C27" s="319"/>
      <c r="D27" s="320"/>
      <c r="E27" s="319">
        <v>2.09</v>
      </c>
      <c r="F27" s="320"/>
      <c r="G27" s="319">
        <v>2.0499999999999998</v>
      </c>
      <c r="H27" s="320"/>
      <c r="I27" s="319"/>
      <c r="J27" s="321"/>
    </row>
    <row r="28" spans="1:10" s="17" customFormat="1" ht="15" customHeight="1" x14ac:dyDescent="0.2">
      <c r="A28" s="16">
        <v>18</v>
      </c>
      <c r="B28" s="128" t="s">
        <v>111</v>
      </c>
      <c r="C28" s="97"/>
      <c r="D28" s="98"/>
      <c r="E28" s="97"/>
      <c r="F28" s="98"/>
      <c r="G28" s="97"/>
      <c r="H28" s="98"/>
      <c r="I28" s="97">
        <v>8.1999999999999993</v>
      </c>
      <c r="J28" s="241"/>
    </row>
    <row r="29" spans="1:10" s="17" customFormat="1" ht="15" customHeight="1" x14ac:dyDescent="0.2">
      <c r="A29" s="16">
        <v>19</v>
      </c>
      <c r="B29" s="128" t="s">
        <v>112</v>
      </c>
      <c r="C29" s="97"/>
      <c r="D29" s="98"/>
      <c r="E29" s="97">
        <v>1.95</v>
      </c>
      <c r="F29" s="98"/>
      <c r="G29" s="97">
        <v>1.86</v>
      </c>
      <c r="H29" s="98"/>
      <c r="I29" s="97">
        <v>1.91</v>
      </c>
      <c r="J29" s="241"/>
    </row>
    <row r="30" spans="1:10" s="17" customFormat="1" ht="15" customHeight="1" x14ac:dyDescent="0.2">
      <c r="A30" s="16">
        <v>20</v>
      </c>
      <c r="B30" s="387" t="s">
        <v>344</v>
      </c>
      <c r="C30" s="97">
        <v>1.53</v>
      </c>
      <c r="D30" s="98"/>
      <c r="E30" s="97">
        <v>2.37</v>
      </c>
      <c r="F30" s="98"/>
      <c r="G30" s="97">
        <v>1.71</v>
      </c>
      <c r="H30" s="98"/>
      <c r="I30" s="97"/>
      <c r="J30" s="241"/>
    </row>
    <row r="31" spans="1:10" s="17" customFormat="1" ht="15" customHeight="1" x14ac:dyDescent="0.2">
      <c r="A31" s="16">
        <v>21</v>
      </c>
      <c r="B31" s="287" t="s">
        <v>320</v>
      </c>
      <c r="C31" s="319">
        <v>1.99</v>
      </c>
      <c r="D31" s="320"/>
      <c r="E31" s="319">
        <v>2.19</v>
      </c>
      <c r="F31" s="320"/>
      <c r="G31" s="319">
        <v>2.0699999999999998</v>
      </c>
      <c r="H31" s="320"/>
      <c r="I31" s="319">
        <v>2.3199999999999998</v>
      </c>
      <c r="J31" s="321"/>
    </row>
    <row r="32" spans="1:10" s="17" customFormat="1" ht="15" customHeight="1" x14ac:dyDescent="0.2">
      <c r="A32" s="16">
        <v>22</v>
      </c>
      <c r="B32" s="287" t="s">
        <v>56</v>
      </c>
      <c r="C32" s="319"/>
      <c r="D32" s="320"/>
      <c r="E32" s="319">
        <v>2.23</v>
      </c>
      <c r="F32" s="320"/>
      <c r="G32" s="319"/>
      <c r="H32" s="320"/>
      <c r="I32" s="319"/>
      <c r="J32" s="321"/>
    </row>
    <row r="33" spans="1:10" s="17" customFormat="1" ht="15" customHeight="1" thickBot="1" x14ac:dyDescent="0.25">
      <c r="A33" s="146">
        <v>23</v>
      </c>
      <c r="B33" s="301" t="s">
        <v>321</v>
      </c>
      <c r="C33" s="327"/>
      <c r="D33" s="328"/>
      <c r="E33" s="327"/>
      <c r="F33" s="328"/>
      <c r="G33" s="327"/>
      <c r="H33" s="328"/>
      <c r="I33" s="327"/>
      <c r="J33" s="329"/>
    </row>
    <row r="35" spans="1:10" x14ac:dyDescent="0.2">
      <c r="B35" s="412" t="s">
        <v>123</v>
      </c>
      <c r="C35" s="412"/>
      <c r="D35" s="412"/>
      <c r="E35" s="412"/>
      <c r="F35" s="412"/>
      <c r="G35" s="412"/>
      <c r="H35" s="412"/>
    </row>
    <row r="36" spans="1:10" x14ac:dyDescent="0.2">
      <c r="B36" s="404" t="s">
        <v>124</v>
      </c>
      <c r="C36" s="404"/>
      <c r="D36" s="404"/>
      <c r="E36" s="404"/>
      <c r="F36" s="404"/>
      <c r="G36" s="404"/>
      <c r="H36" s="404"/>
      <c r="I36" s="27"/>
      <c r="J36" s="27"/>
    </row>
    <row r="37" spans="1:10" x14ac:dyDescent="0.2">
      <c r="B37" s="431" t="s">
        <v>121</v>
      </c>
      <c r="C37" s="431"/>
      <c r="D37" s="431"/>
      <c r="E37" s="431"/>
      <c r="F37" s="431"/>
      <c r="G37" s="431"/>
      <c r="H37" s="431"/>
      <c r="I37" s="27"/>
      <c r="J37" s="27"/>
    </row>
  </sheetData>
  <sheetProtection password="CD07" sheet="1"/>
  <mergeCells count="21">
    <mergeCell ref="B37:H37"/>
    <mergeCell ref="B6:B10"/>
    <mergeCell ref="G10:H10"/>
    <mergeCell ref="C6:J6"/>
    <mergeCell ref="I7:J8"/>
    <mergeCell ref="B36:H36"/>
    <mergeCell ref="B35:H35"/>
    <mergeCell ref="A1:B1"/>
    <mergeCell ref="A6:A10"/>
    <mergeCell ref="C7:D8"/>
    <mergeCell ref="E7:F8"/>
    <mergeCell ref="C10:D10"/>
    <mergeCell ref="A3:J3"/>
    <mergeCell ref="I9:J9"/>
    <mergeCell ref="G9:H9"/>
    <mergeCell ref="G7:H8"/>
    <mergeCell ref="C9:D9"/>
    <mergeCell ref="A4:F4"/>
    <mergeCell ref="I10:J10"/>
    <mergeCell ref="E10:F10"/>
    <mergeCell ref="E9:F9"/>
  </mergeCells>
  <phoneticPr fontId="0" type="noConversion"/>
  <dataValidations count="1">
    <dataValidation type="list" allowBlank="1" showErrorMessage="1" error="Καταχώρηση μόνο προσφορών" sqref="D11:D33 F11:F33 H11:H33 J11:J33">
      <formula1>$AA$1:$AA$2</formula1>
    </dataValidation>
  </dataValidations>
  <printOptions horizontalCentered="1"/>
  <pageMargins left="0.55118110236220474" right="0.35433070866141736" top="0.39370078740157483" bottom="0.39370078740157483" header="0.51181102362204722" footer="0.51181102362204722"/>
  <pageSetup paperSize="9" scale="82" orientation="landscape" r:id="rId1"/>
  <headerFooter alignWithMargins="0">
    <oddHeader>&amp;R&amp;P</oddHeader>
  </headerFooter>
  <rowBreaks count="1" manualBreakCount="1">
    <brk id="40" max="2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A41"/>
  <sheetViews>
    <sheetView zoomScale="70" zoomScaleNormal="70" zoomScaleSheetLayoutView="80" workbookViewId="0">
      <selection activeCell="G30" sqref="G30"/>
    </sheetView>
  </sheetViews>
  <sheetFormatPr defaultRowHeight="12.75" x14ac:dyDescent="0.2"/>
  <cols>
    <col min="1" max="1" width="4" style="1" customWidth="1"/>
    <col min="2" max="2" width="84.7109375" customWidth="1"/>
    <col min="3" max="3" width="15.7109375" customWidth="1"/>
    <col min="4" max="4" width="2.7109375" customWidth="1"/>
    <col min="5" max="5" width="15.7109375" customWidth="1"/>
    <col min="6" max="6" width="3.28515625" customWidth="1"/>
    <col min="7" max="7" width="15.7109375" customWidth="1"/>
    <col min="8" max="8" width="3.42578125" customWidth="1"/>
    <col min="9" max="9" width="17" customWidth="1"/>
    <col min="10" max="10" width="3.140625" customWidth="1"/>
    <col min="27" max="27" width="0" hidden="1" customWidth="1"/>
  </cols>
  <sheetData>
    <row r="1" spans="1:27" x14ac:dyDescent="0.2">
      <c r="A1" s="422" t="str">
        <f>'ΕΙΔΗ ΚΑΘΑΡΙΣΜΟΥ'!A1:B1</f>
        <v>Αρ. Φακ. 13.27.31/8</v>
      </c>
      <c r="B1" s="422"/>
      <c r="AA1" s="315" t="s">
        <v>258</v>
      </c>
    </row>
    <row r="2" spans="1:27" x14ac:dyDescent="0.2">
      <c r="B2" s="1"/>
      <c r="AA2" s="1"/>
    </row>
    <row r="3" spans="1:27" ht="18" x14ac:dyDescent="0.25">
      <c r="A3" s="447" t="s">
        <v>238</v>
      </c>
      <c r="B3" s="447"/>
      <c r="C3" s="447"/>
      <c r="D3" s="447"/>
      <c r="E3" s="447"/>
      <c r="F3" s="447"/>
      <c r="G3" s="447"/>
      <c r="H3" s="447"/>
      <c r="I3" s="434"/>
      <c r="J3" s="434"/>
    </row>
    <row r="4" spans="1:27" ht="18" x14ac:dyDescent="0.25">
      <c r="A4" s="433" t="str">
        <f>'ΕΙΔΗ ΚΑΘΑΡΙΣΜΟΥ'!A4:F4</f>
        <v>ΗΜΕΡΟΜΗΝΙΑ: 29/10/2013</v>
      </c>
      <c r="B4" s="433"/>
      <c r="C4" s="433"/>
      <c r="D4" s="433"/>
      <c r="E4" s="434"/>
      <c r="F4" s="434"/>
      <c r="G4" s="7"/>
      <c r="H4" s="7"/>
      <c r="I4" s="7"/>
      <c r="J4" s="7"/>
    </row>
    <row r="5" spans="1:27" ht="13.5" thickBot="1" x14ac:dyDescent="0.25">
      <c r="B5" s="2"/>
    </row>
    <row r="6" spans="1:27" x14ac:dyDescent="0.2">
      <c r="A6" s="425" t="s">
        <v>0</v>
      </c>
      <c r="B6" s="409" t="s">
        <v>1</v>
      </c>
      <c r="C6" s="419" t="s">
        <v>222</v>
      </c>
      <c r="D6" s="443"/>
      <c r="E6" s="443"/>
      <c r="F6" s="443"/>
      <c r="G6" s="443"/>
      <c r="H6" s="443"/>
      <c r="I6" s="448"/>
      <c r="J6" s="449"/>
    </row>
    <row r="7" spans="1:27" s="234" customFormat="1" ht="34.5" customHeight="1" x14ac:dyDescent="0.2">
      <c r="A7" s="426"/>
      <c r="B7" s="410"/>
      <c r="C7" s="413" t="str">
        <f>ΓΑΛΑΚΤΟΚΟΜΙΚΑ!C7</f>
        <v>ΥΠΕΡΑΓΟΡΑ ΛΙΤΣΑ ΒΑΡΩΣΙΩΝ 101, 5522 ΒΡΥΣΟΥΛΛΕΣ</v>
      </c>
      <c r="D7" s="461"/>
      <c r="E7" s="413" t="str">
        <f>ΓΑΛΑΚΤΟΚΟΜΙΚΑ!E7</f>
        <v>ΥΠΕΡΑΓΟΡΑ  ΞΕΝΗΣ ΣΑΛΑΜΙΝΟΣ 81, 5282 ΠΑΡΑΛΙΜΝΙ</v>
      </c>
      <c r="F7" s="461"/>
      <c r="G7" s="413" t="str">
        <f>ΓΑΛΑΚΤΟΚΟΜΙΚΑ!G7</f>
        <v>ΛΑΪΚΗ ΑΓΟΡΑ ΠΟΤΑΜΟΣ ΔΗΜΗΤΡΑΣ 39, 5282 ΠΑΛΑΛΙΜΝΙ</v>
      </c>
      <c r="H7" s="461"/>
      <c r="I7" s="413" t="str">
        <f>ΓΑΛΑΚΤΟΚΟΜΙΚΑ!I7</f>
        <v>ΥΠΕΡΑΓΟΡΑ  Δ&amp;Α ΛΑΖΑΡΗ, 28ης ΟΚΤΩΒΡΙΟΥ 13, ΛΙΟΠΕΤΡΙ</v>
      </c>
      <c r="J7" s="417"/>
    </row>
    <row r="8" spans="1:27" s="234" customFormat="1" ht="34.5" customHeight="1" x14ac:dyDescent="0.2">
      <c r="A8" s="426"/>
      <c r="B8" s="410"/>
      <c r="C8" s="415"/>
      <c r="D8" s="462"/>
      <c r="E8" s="415"/>
      <c r="F8" s="462"/>
      <c r="G8" s="415"/>
      <c r="H8" s="462"/>
      <c r="I8" s="415"/>
      <c r="J8" s="418"/>
    </row>
    <row r="9" spans="1:27" x14ac:dyDescent="0.2">
      <c r="A9" s="426"/>
      <c r="B9" s="410"/>
      <c r="C9" s="428" t="s">
        <v>2</v>
      </c>
      <c r="D9" s="463"/>
      <c r="E9" s="428" t="s">
        <v>2</v>
      </c>
      <c r="F9" s="463"/>
      <c r="G9" s="428" t="s">
        <v>2</v>
      </c>
      <c r="H9" s="463"/>
      <c r="I9" s="428" t="s">
        <v>2</v>
      </c>
      <c r="J9" s="430"/>
    </row>
    <row r="10" spans="1:27" x14ac:dyDescent="0.2">
      <c r="A10" s="427"/>
      <c r="B10" s="411"/>
      <c r="C10" s="405" t="s">
        <v>3</v>
      </c>
      <c r="D10" s="406"/>
      <c r="E10" s="405" t="s">
        <v>3</v>
      </c>
      <c r="F10" s="406"/>
      <c r="G10" s="405" t="s">
        <v>3</v>
      </c>
      <c r="H10" s="406"/>
      <c r="I10" s="405" t="s">
        <v>3</v>
      </c>
      <c r="J10" s="408"/>
    </row>
    <row r="11" spans="1:27" s="17" customFormat="1" ht="18" customHeight="1" x14ac:dyDescent="0.2">
      <c r="A11" s="16">
        <v>1</v>
      </c>
      <c r="B11" s="133" t="s">
        <v>362</v>
      </c>
      <c r="C11" s="319"/>
      <c r="D11" s="320"/>
      <c r="E11" s="319">
        <v>2.8</v>
      </c>
      <c r="F11" s="320"/>
      <c r="G11" s="319"/>
      <c r="H11" s="320"/>
      <c r="I11" s="319">
        <v>2.81</v>
      </c>
      <c r="J11" s="321"/>
    </row>
    <row r="12" spans="1:27" s="17" customFormat="1" ht="18" customHeight="1" x14ac:dyDescent="0.2">
      <c r="A12" s="125">
        <v>2</v>
      </c>
      <c r="B12" s="133" t="s">
        <v>322</v>
      </c>
      <c r="C12" s="319"/>
      <c r="D12" s="320"/>
      <c r="E12" s="319">
        <v>5.07</v>
      </c>
      <c r="F12" s="320"/>
      <c r="G12" s="319">
        <v>4.88</v>
      </c>
      <c r="H12" s="320"/>
      <c r="I12" s="319">
        <v>4.92</v>
      </c>
      <c r="J12" s="321"/>
    </row>
    <row r="13" spans="1:27" s="17" customFormat="1" ht="18" customHeight="1" x14ac:dyDescent="0.2">
      <c r="A13" s="16">
        <v>3</v>
      </c>
      <c r="B13" s="286" t="s">
        <v>113</v>
      </c>
      <c r="C13" s="97">
        <v>1.99</v>
      </c>
      <c r="D13" s="98" t="s">
        <v>258</v>
      </c>
      <c r="E13" s="97">
        <v>4</v>
      </c>
      <c r="F13" s="98"/>
      <c r="G13" s="97">
        <v>1.97</v>
      </c>
      <c r="H13" s="98"/>
      <c r="I13" s="97"/>
      <c r="J13" s="241"/>
    </row>
    <row r="14" spans="1:27" s="17" customFormat="1" ht="18" customHeight="1" x14ac:dyDescent="0.2">
      <c r="A14" s="125">
        <v>4</v>
      </c>
      <c r="B14" s="253" t="s">
        <v>323</v>
      </c>
      <c r="C14" s="319"/>
      <c r="D14" s="320"/>
      <c r="E14" s="319">
        <v>9.8699999999999992</v>
      </c>
      <c r="F14" s="320"/>
      <c r="G14" s="319"/>
      <c r="H14" s="320"/>
      <c r="I14" s="319">
        <v>9.8800000000000008</v>
      </c>
      <c r="J14" s="321"/>
    </row>
    <row r="15" spans="1:27" s="17" customFormat="1" ht="18" customHeight="1" x14ac:dyDescent="0.2">
      <c r="A15" s="16">
        <v>5</v>
      </c>
      <c r="B15" s="133" t="s">
        <v>21</v>
      </c>
      <c r="C15" s="319">
        <v>5.28</v>
      </c>
      <c r="D15" s="320"/>
      <c r="E15" s="319"/>
      <c r="F15" s="320"/>
      <c r="G15" s="319">
        <v>2.89</v>
      </c>
      <c r="H15" s="320"/>
      <c r="I15" s="319">
        <v>5.29</v>
      </c>
      <c r="J15" s="321"/>
    </row>
    <row r="16" spans="1:27" s="17" customFormat="1" ht="18" customHeight="1" x14ac:dyDescent="0.2">
      <c r="A16" s="125">
        <v>6</v>
      </c>
      <c r="B16" s="133" t="s">
        <v>55</v>
      </c>
      <c r="C16" s="319"/>
      <c r="D16" s="320"/>
      <c r="E16" s="319">
        <v>2.82</v>
      </c>
      <c r="F16" s="320"/>
      <c r="G16" s="319"/>
      <c r="H16" s="320"/>
      <c r="I16" s="319">
        <v>2.95</v>
      </c>
      <c r="J16" s="321"/>
    </row>
    <row r="17" spans="1:10" s="17" customFormat="1" ht="18" customHeight="1" x14ac:dyDescent="0.2">
      <c r="A17" s="16">
        <v>7</v>
      </c>
      <c r="B17" s="133" t="s">
        <v>324</v>
      </c>
      <c r="C17" s="319"/>
      <c r="D17" s="320"/>
      <c r="E17" s="319"/>
      <c r="F17" s="320"/>
      <c r="G17" s="319"/>
      <c r="H17" s="320"/>
      <c r="I17" s="319">
        <v>5.66</v>
      </c>
      <c r="J17" s="321"/>
    </row>
    <row r="18" spans="1:10" s="17" customFormat="1" ht="18" customHeight="1" x14ac:dyDescent="0.2">
      <c r="A18" s="125">
        <v>8</v>
      </c>
      <c r="B18" s="130" t="s">
        <v>114</v>
      </c>
      <c r="C18" s="97"/>
      <c r="D18" s="98"/>
      <c r="E18" s="97">
        <v>1.75</v>
      </c>
      <c r="F18" s="98"/>
      <c r="G18" s="97"/>
      <c r="H18" s="98"/>
      <c r="I18" s="97"/>
      <c r="J18" s="241"/>
    </row>
    <row r="19" spans="1:10" s="17" customFormat="1" ht="18" customHeight="1" x14ac:dyDescent="0.2">
      <c r="A19" s="16">
        <v>9</v>
      </c>
      <c r="B19" s="133" t="s">
        <v>363</v>
      </c>
      <c r="C19" s="319"/>
      <c r="D19" s="320"/>
      <c r="E19" s="319"/>
      <c r="F19" s="320"/>
      <c r="G19" s="319"/>
      <c r="H19" s="320"/>
      <c r="I19" s="319"/>
      <c r="J19" s="321"/>
    </row>
    <row r="20" spans="1:10" s="17" customFormat="1" ht="18" customHeight="1" x14ac:dyDescent="0.2">
      <c r="A20" s="125">
        <v>10</v>
      </c>
      <c r="B20" s="130" t="s">
        <v>115</v>
      </c>
      <c r="C20" s="97">
        <v>4.41</v>
      </c>
      <c r="D20" s="98"/>
      <c r="E20" s="97">
        <v>4.41</v>
      </c>
      <c r="F20" s="98"/>
      <c r="G20" s="97">
        <v>3.07</v>
      </c>
      <c r="H20" s="98" t="s">
        <v>258</v>
      </c>
      <c r="I20" s="97"/>
      <c r="J20" s="241"/>
    </row>
    <row r="21" spans="1:10" s="17" customFormat="1" ht="18" customHeight="1" x14ac:dyDescent="0.2">
      <c r="A21" s="16">
        <v>11</v>
      </c>
      <c r="B21" s="133" t="s">
        <v>347</v>
      </c>
      <c r="C21" s="319"/>
      <c r="D21" s="320"/>
      <c r="E21" s="319"/>
      <c r="F21" s="320"/>
      <c r="G21" s="319"/>
      <c r="H21" s="320"/>
      <c r="I21" s="319">
        <v>3.67</v>
      </c>
      <c r="J21" s="321"/>
    </row>
    <row r="22" spans="1:10" s="17" customFormat="1" ht="18" customHeight="1" x14ac:dyDescent="0.2">
      <c r="A22" s="125">
        <v>12</v>
      </c>
      <c r="B22" s="133" t="s">
        <v>22</v>
      </c>
      <c r="C22" s="319"/>
      <c r="D22" s="320"/>
      <c r="E22" s="319">
        <v>2.54</v>
      </c>
      <c r="F22" s="320"/>
      <c r="G22" s="319">
        <v>1.52</v>
      </c>
      <c r="H22" s="320"/>
      <c r="I22" s="319">
        <v>2.57</v>
      </c>
      <c r="J22" s="321"/>
    </row>
    <row r="23" spans="1:10" s="17" customFormat="1" ht="18" customHeight="1" x14ac:dyDescent="0.2">
      <c r="A23" s="16">
        <v>13</v>
      </c>
      <c r="B23" s="133" t="s">
        <v>325</v>
      </c>
      <c r="C23" s="319"/>
      <c r="D23" s="320"/>
      <c r="E23" s="319">
        <v>0.75</v>
      </c>
      <c r="F23" s="320"/>
      <c r="G23" s="319">
        <v>0.74</v>
      </c>
      <c r="H23" s="320"/>
      <c r="I23" s="319">
        <v>0.76</v>
      </c>
      <c r="J23" s="321"/>
    </row>
    <row r="24" spans="1:10" s="17" customFormat="1" ht="18" customHeight="1" x14ac:dyDescent="0.2">
      <c r="A24" s="125">
        <v>14</v>
      </c>
      <c r="B24" s="133" t="s">
        <v>364</v>
      </c>
      <c r="C24" s="319"/>
      <c r="D24" s="320"/>
      <c r="E24" s="319"/>
      <c r="F24" s="320"/>
      <c r="G24" s="319"/>
      <c r="H24" s="320"/>
      <c r="I24" s="319"/>
      <c r="J24" s="321"/>
    </row>
    <row r="25" spans="1:10" s="17" customFormat="1" ht="18" customHeight="1" x14ac:dyDescent="0.2">
      <c r="A25" s="16">
        <v>15</v>
      </c>
      <c r="B25" s="130" t="s">
        <v>326</v>
      </c>
      <c r="C25" s="97"/>
      <c r="D25" s="98"/>
      <c r="E25" s="97">
        <v>5.12</v>
      </c>
      <c r="F25" s="98"/>
      <c r="G25" s="97">
        <v>4.8899999999999997</v>
      </c>
      <c r="H25" s="98"/>
      <c r="I25" s="97">
        <v>4.95</v>
      </c>
      <c r="J25" s="241"/>
    </row>
    <row r="26" spans="1:10" s="17" customFormat="1" ht="18" customHeight="1" x14ac:dyDescent="0.2">
      <c r="A26" s="125">
        <v>16</v>
      </c>
      <c r="B26" s="389" t="s">
        <v>117</v>
      </c>
      <c r="C26" s="97"/>
      <c r="D26" s="98"/>
      <c r="E26" s="97"/>
      <c r="F26" s="98"/>
      <c r="G26" s="97">
        <v>3.51</v>
      </c>
      <c r="H26" s="98"/>
      <c r="I26" s="97"/>
      <c r="J26" s="241"/>
    </row>
    <row r="27" spans="1:10" s="17" customFormat="1" ht="18" customHeight="1" x14ac:dyDescent="0.2">
      <c r="A27" s="16">
        <v>17</v>
      </c>
      <c r="B27" s="133" t="s">
        <v>365</v>
      </c>
      <c r="C27" s="319"/>
      <c r="D27" s="320"/>
      <c r="E27" s="319">
        <v>2.37</v>
      </c>
      <c r="F27" s="320"/>
      <c r="G27" s="319"/>
      <c r="H27" s="320"/>
      <c r="I27" s="319">
        <v>2.2999999999999998</v>
      </c>
      <c r="J27" s="321"/>
    </row>
    <row r="28" spans="1:10" s="17" customFormat="1" ht="18" customHeight="1" x14ac:dyDescent="0.2">
      <c r="A28" s="125">
        <v>18</v>
      </c>
      <c r="B28" s="389" t="s">
        <v>116</v>
      </c>
      <c r="C28" s="97"/>
      <c r="D28" s="98"/>
      <c r="E28" s="97">
        <v>8.33</v>
      </c>
      <c r="F28" s="98"/>
      <c r="G28" s="97"/>
      <c r="H28" s="98"/>
      <c r="I28" s="97"/>
      <c r="J28" s="241"/>
    </row>
    <row r="29" spans="1:10" s="17" customFormat="1" ht="18" customHeight="1" x14ac:dyDescent="0.2">
      <c r="A29" s="16">
        <v>19</v>
      </c>
      <c r="B29" s="389" t="s">
        <v>261</v>
      </c>
      <c r="C29" s="97"/>
      <c r="D29" s="98"/>
      <c r="E29" s="97"/>
      <c r="F29" s="98"/>
      <c r="G29" s="97"/>
      <c r="H29" s="98"/>
      <c r="I29" s="97"/>
      <c r="J29" s="241"/>
    </row>
    <row r="30" spans="1:10" s="17" customFormat="1" ht="18" customHeight="1" x14ac:dyDescent="0.2">
      <c r="A30" s="125">
        <v>20</v>
      </c>
      <c r="B30" s="133" t="s">
        <v>23</v>
      </c>
      <c r="C30" s="319"/>
      <c r="D30" s="320"/>
      <c r="E30" s="319">
        <v>4.0999999999999996</v>
      </c>
      <c r="F30" s="320" t="s">
        <v>258</v>
      </c>
      <c r="G30" s="319">
        <v>4.08</v>
      </c>
      <c r="H30" s="320" t="s">
        <v>258</v>
      </c>
      <c r="I30" s="319"/>
      <c r="J30" s="321"/>
    </row>
    <row r="31" spans="1:10" s="17" customFormat="1" ht="18" customHeight="1" x14ac:dyDescent="0.2">
      <c r="A31" s="16">
        <v>21</v>
      </c>
      <c r="B31" s="133" t="s">
        <v>24</v>
      </c>
      <c r="C31" s="319"/>
      <c r="D31" s="320"/>
      <c r="E31" s="319"/>
      <c r="F31" s="320"/>
      <c r="G31" s="319"/>
      <c r="H31" s="320"/>
      <c r="I31" s="319"/>
      <c r="J31" s="321"/>
    </row>
    <row r="32" spans="1:10" s="17" customFormat="1" ht="18" customHeight="1" x14ac:dyDescent="0.2">
      <c r="A32" s="125">
        <v>22</v>
      </c>
      <c r="B32" s="388" t="s">
        <v>100</v>
      </c>
      <c r="C32" s="319"/>
      <c r="D32" s="320"/>
      <c r="E32" s="319"/>
      <c r="F32" s="320"/>
      <c r="G32" s="319"/>
      <c r="H32" s="320"/>
      <c r="I32" s="319"/>
      <c r="J32" s="321"/>
    </row>
    <row r="33" spans="1:10" s="17" customFormat="1" ht="18" customHeight="1" x14ac:dyDescent="0.2">
      <c r="A33" s="16">
        <v>23</v>
      </c>
      <c r="B33" s="130" t="s">
        <v>118</v>
      </c>
      <c r="C33" s="97">
        <v>2.29</v>
      </c>
      <c r="D33" s="98"/>
      <c r="E33" s="97">
        <v>2.2200000000000002</v>
      </c>
      <c r="F33" s="98"/>
      <c r="G33" s="97"/>
      <c r="H33" s="98"/>
      <c r="I33" s="97">
        <v>2.29</v>
      </c>
      <c r="J33" s="241"/>
    </row>
    <row r="34" spans="1:10" s="17" customFormat="1" ht="18" customHeight="1" x14ac:dyDescent="0.2">
      <c r="A34" s="125">
        <v>24</v>
      </c>
      <c r="B34" s="130" t="s">
        <v>366</v>
      </c>
      <c r="C34" s="97"/>
      <c r="D34" s="98"/>
      <c r="E34" s="97">
        <v>3.25</v>
      </c>
      <c r="F34" s="98"/>
      <c r="G34" s="97"/>
      <c r="H34" s="98"/>
      <c r="I34" s="97">
        <v>4.5999999999999996</v>
      </c>
      <c r="J34" s="241"/>
    </row>
    <row r="35" spans="1:10" s="17" customFormat="1" ht="18" customHeight="1" x14ac:dyDescent="0.2">
      <c r="A35" s="16">
        <v>25</v>
      </c>
      <c r="B35" s="133" t="s">
        <v>345</v>
      </c>
      <c r="C35" s="319"/>
      <c r="D35" s="320"/>
      <c r="E35" s="319"/>
      <c r="F35" s="320"/>
      <c r="G35" s="319">
        <v>5.71</v>
      </c>
      <c r="H35" s="320"/>
      <c r="I35" s="319"/>
      <c r="J35" s="321"/>
    </row>
    <row r="36" spans="1:10" s="17" customFormat="1" ht="18" customHeight="1" x14ac:dyDescent="0.2">
      <c r="A36" s="125">
        <v>26</v>
      </c>
      <c r="B36" s="133" t="s">
        <v>283</v>
      </c>
      <c r="C36" s="319">
        <v>9.6</v>
      </c>
      <c r="D36" s="320" t="s">
        <v>258</v>
      </c>
      <c r="E36" s="319">
        <v>9.25</v>
      </c>
      <c r="F36" s="320"/>
      <c r="G36" s="319"/>
      <c r="H36" s="320"/>
      <c r="I36" s="319"/>
      <c r="J36" s="321"/>
    </row>
    <row r="37" spans="1:10" s="17" customFormat="1" ht="18" customHeight="1" thickBot="1" x14ac:dyDescent="0.25">
      <c r="A37" s="146">
        <v>27</v>
      </c>
      <c r="B37" s="333" t="s">
        <v>327</v>
      </c>
      <c r="C37" s="327"/>
      <c r="D37" s="328"/>
      <c r="E37" s="327">
        <v>8.9</v>
      </c>
      <c r="F37" s="328"/>
      <c r="G37" s="327"/>
      <c r="H37" s="328"/>
      <c r="I37" s="327"/>
      <c r="J37" s="329"/>
    </row>
    <row r="38" spans="1:10" ht="10.5" customHeight="1" x14ac:dyDescent="0.2"/>
    <row r="39" spans="1:10" x14ac:dyDescent="0.2">
      <c r="B39" s="412" t="s">
        <v>123</v>
      </c>
      <c r="C39" s="412"/>
      <c r="D39" s="412"/>
      <c r="E39" s="412"/>
      <c r="F39" s="412"/>
      <c r="G39" s="412"/>
      <c r="H39" s="412"/>
    </row>
    <row r="40" spans="1:10" x14ac:dyDescent="0.2">
      <c r="B40" s="404" t="s">
        <v>124</v>
      </c>
      <c r="C40" s="404"/>
      <c r="D40" s="404"/>
      <c r="E40" s="404"/>
      <c r="F40" s="404"/>
      <c r="G40" s="404"/>
      <c r="H40" s="404"/>
      <c r="I40" s="27"/>
      <c r="J40" s="27"/>
    </row>
    <row r="41" spans="1:10" x14ac:dyDescent="0.2">
      <c r="B41" s="431" t="s">
        <v>121</v>
      </c>
      <c r="C41" s="431"/>
      <c r="D41" s="431"/>
      <c r="E41" s="431"/>
      <c r="F41" s="431"/>
      <c r="G41" s="431"/>
      <c r="H41" s="431"/>
      <c r="I41" s="27"/>
      <c r="J41" s="27"/>
    </row>
  </sheetData>
  <sheetProtection password="CD07" sheet="1"/>
  <mergeCells count="21">
    <mergeCell ref="I10:J10"/>
    <mergeCell ref="G7:H8"/>
    <mergeCell ref="G9:H9"/>
    <mergeCell ref="A3:J3"/>
    <mergeCell ref="E7:F8"/>
    <mergeCell ref="C6:J6"/>
    <mergeCell ref="I7:J8"/>
    <mergeCell ref="I9:J9"/>
    <mergeCell ref="C10:D10"/>
    <mergeCell ref="B40:H40"/>
    <mergeCell ref="B39:H39"/>
    <mergeCell ref="B41:H41"/>
    <mergeCell ref="E9:F9"/>
    <mergeCell ref="E10:F10"/>
    <mergeCell ref="G10:H10"/>
    <mergeCell ref="A1:B1"/>
    <mergeCell ref="A4:F4"/>
    <mergeCell ref="A6:A10"/>
    <mergeCell ref="B6:B10"/>
    <mergeCell ref="C7:D8"/>
    <mergeCell ref="C9:D9"/>
  </mergeCells>
  <phoneticPr fontId="0" type="noConversion"/>
  <dataValidations count="1">
    <dataValidation type="list" allowBlank="1" showErrorMessage="1" error="Καταχώρηση μόνο προσφορών" sqref="D11:D37 F11:F37 H11:H37 J11:J37">
      <formula1>$AA$1:$AA$2</formula1>
    </dataValidation>
  </dataValidations>
  <printOptions horizontalCentered="1"/>
  <pageMargins left="0.23622047244094491" right="0.27559055118110237" top="0.39370078740157483" bottom="0" header="0.31496062992125984" footer="0.51181102362204722"/>
  <pageSetup paperSize="9" scale="74" orientation="landscape" r:id="rId1"/>
  <headerFooter alignWithMargins="0">
    <oddHeader>&amp;R&amp;P</oddHeader>
  </headerFooter>
  <rowBreaks count="1" manualBreakCount="1">
    <brk id="46" max="2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A40"/>
  <sheetViews>
    <sheetView zoomScale="85" zoomScaleNormal="85" zoomScaleSheetLayoutView="91" workbookViewId="0">
      <selection activeCell="C33" sqref="C33"/>
    </sheetView>
  </sheetViews>
  <sheetFormatPr defaultRowHeight="12.75" x14ac:dyDescent="0.2"/>
  <cols>
    <col min="1" max="1" width="4" style="1" customWidth="1"/>
    <col min="2" max="2" width="48.85546875" bestFit="1" customWidth="1"/>
    <col min="3" max="3" width="15.7109375" customWidth="1"/>
    <col min="4" max="4" width="2.7109375" customWidth="1"/>
    <col min="5" max="5" width="15.7109375" customWidth="1"/>
    <col min="6" max="6" width="3.42578125" customWidth="1"/>
    <col min="7" max="7" width="15.7109375" customWidth="1"/>
    <col min="8" max="8" width="2.7109375" customWidth="1"/>
    <col min="9" max="9" width="15.7109375" customWidth="1"/>
    <col min="10" max="10" width="3.42578125" customWidth="1"/>
  </cols>
  <sheetData>
    <row r="1" spans="1:27" x14ac:dyDescent="0.2">
      <c r="A1" s="422" t="str">
        <f>'ΕΙΔΗ ΠΡΟΣΩΠΙΚΗΣ ΥΓΙΕΙΝΗΣ ΚΑΙ ΠΕ'!A1:B1</f>
        <v>Αρ. Φακ. 13.27.31/8</v>
      </c>
      <c r="B1" s="422"/>
      <c r="AA1" s="315" t="s">
        <v>258</v>
      </c>
    </row>
    <row r="2" spans="1:27" x14ac:dyDescent="0.2">
      <c r="B2" s="1"/>
      <c r="AA2" s="1"/>
    </row>
    <row r="3" spans="1:27" ht="18" x14ac:dyDescent="0.25">
      <c r="A3" s="447" t="s">
        <v>239</v>
      </c>
      <c r="B3" s="447"/>
      <c r="C3" s="447"/>
      <c r="D3" s="447"/>
      <c r="E3" s="447"/>
      <c r="F3" s="447"/>
      <c r="G3" s="447"/>
      <c r="H3" s="447"/>
      <c r="I3" s="434"/>
      <c r="J3" s="434"/>
    </row>
    <row r="4" spans="1:27" ht="18" x14ac:dyDescent="0.25">
      <c r="A4" s="433" t="str">
        <f>'ΕΙΔΗ ΠΡΟΣΩΠΙΚΗΣ ΥΓΙΕΙΝΗΣ ΚΑΙ ΠΕ'!A4:F4</f>
        <v>ΗΜΕΡΟΜΗΝΙΑ: 29/10/2013</v>
      </c>
      <c r="B4" s="433"/>
      <c r="C4" s="87"/>
      <c r="D4" s="87"/>
      <c r="E4" s="87"/>
      <c r="F4" s="87"/>
      <c r="G4" s="7"/>
      <c r="H4" s="7"/>
      <c r="I4" s="7"/>
      <c r="J4" s="7"/>
    </row>
    <row r="5" spans="1:27" ht="13.5" thickBot="1" x14ac:dyDescent="0.25">
      <c r="B5" s="2"/>
    </row>
    <row r="6" spans="1:27" x14ac:dyDescent="0.2">
      <c r="A6" s="425" t="s">
        <v>0</v>
      </c>
      <c r="B6" s="409" t="s">
        <v>1</v>
      </c>
      <c r="C6" s="419" t="s">
        <v>222</v>
      </c>
      <c r="D6" s="443"/>
      <c r="E6" s="443"/>
      <c r="F6" s="443"/>
      <c r="G6" s="443"/>
      <c r="H6" s="443"/>
      <c r="I6" s="448"/>
      <c r="J6" s="449"/>
    </row>
    <row r="7" spans="1:27" s="234" customFormat="1" ht="34.5" customHeight="1" x14ac:dyDescent="0.2">
      <c r="A7" s="426"/>
      <c r="B7" s="410"/>
      <c r="C7" s="413" t="str">
        <f>ΓΑΛΑΚΤΟΚΟΜΙΚΑ!C7</f>
        <v>ΥΠΕΡΑΓΟΡΑ ΛΙΤΣΑ ΒΑΡΩΣΙΩΝ 101, 5522 ΒΡΥΣΟΥΛΛΕΣ</v>
      </c>
      <c r="D7" s="461"/>
      <c r="E7" s="413" t="str">
        <f>ΓΑΛΑΚΤΟΚΟΜΙΚΑ!E7</f>
        <v>ΥΠΕΡΑΓΟΡΑ  ΞΕΝΗΣ ΣΑΛΑΜΙΝΟΣ 81, 5282 ΠΑΡΑΛΙΜΝΙ</v>
      </c>
      <c r="F7" s="461"/>
      <c r="G7" s="413" t="str">
        <f>ΓΑΛΑΚΤΟΚΟΜΙΚΑ!G7</f>
        <v>ΛΑΪΚΗ ΑΓΟΡΑ ΠΟΤΑΜΟΣ ΔΗΜΗΤΡΑΣ 39, 5282 ΠΑΛΑΛΙΜΝΙ</v>
      </c>
      <c r="H7" s="461"/>
      <c r="I7" s="413" t="str">
        <f>ΓΑΛΑΚΤΟΚΟΜΙΚΑ!I7</f>
        <v>ΥΠΕΡΑΓΟΡΑ  Δ&amp;Α ΛΑΖΑΡΗ, 28ης ΟΚΤΩΒΡΙΟΥ 13, ΛΙΟΠΕΤΡΙ</v>
      </c>
      <c r="J7" s="417"/>
    </row>
    <row r="8" spans="1:27" s="234" customFormat="1" ht="34.5" customHeight="1" x14ac:dyDescent="0.2">
      <c r="A8" s="426"/>
      <c r="B8" s="410"/>
      <c r="C8" s="415"/>
      <c r="D8" s="462"/>
      <c r="E8" s="415"/>
      <c r="F8" s="462"/>
      <c r="G8" s="415"/>
      <c r="H8" s="462"/>
      <c r="I8" s="415"/>
      <c r="J8" s="418"/>
    </row>
    <row r="9" spans="1:27" x14ac:dyDescent="0.2">
      <c r="A9" s="426"/>
      <c r="B9" s="410"/>
      <c r="C9" s="428" t="s">
        <v>2</v>
      </c>
      <c r="D9" s="463"/>
      <c r="E9" s="428" t="s">
        <v>2</v>
      </c>
      <c r="F9" s="463"/>
      <c r="G9" s="428" t="s">
        <v>2</v>
      </c>
      <c r="H9" s="463"/>
      <c r="I9" s="428" t="s">
        <v>2</v>
      </c>
      <c r="J9" s="430"/>
    </row>
    <row r="10" spans="1:27" x14ac:dyDescent="0.2">
      <c r="A10" s="427"/>
      <c r="B10" s="411"/>
      <c r="C10" s="405" t="s">
        <v>3</v>
      </c>
      <c r="D10" s="406"/>
      <c r="E10" s="405" t="s">
        <v>3</v>
      </c>
      <c r="F10" s="406"/>
      <c r="G10" s="405" t="s">
        <v>3</v>
      </c>
      <c r="H10" s="406"/>
      <c r="I10" s="405" t="s">
        <v>3</v>
      </c>
      <c r="J10" s="408"/>
    </row>
    <row r="11" spans="1:27" ht="16.5" customHeight="1" x14ac:dyDescent="0.2">
      <c r="A11" s="115">
        <v>1</v>
      </c>
      <c r="B11" s="113" t="s">
        <v>198</v>
      </c>
      <c r="C11" s="319"/>
      <c r="D11" s="320"/>
      <c r="E11" s="319">
        <v>1.79</v>
      </c>
      <c r="F11" s="320"/>
      <c r="G11" s="319">
        <v>1.78</v>
      </c>
      <c r="H11" s="320"/>
      <c r="I11" s="319"/>
      <c r="J11" s="321"/>
    </row>
    <row r="12" spans="1:27" ht="16.5" customHeight="1" x14ac:dyDescent="0.2">
      <c r="A12" s="115">
        <v>2</v>
      </c>
      <c r="B12" s="18" t="s">
        <v>328</v>
      </c>
      <c r="C12" s="319"/>
      <c r="D12" s="320"/>
      <c r="E12" s="319">
        <v>2.58</v>
      </c>
      <c r="F12" s="320"/>
      <c r="G12" s="319"/>
      <c r="H12" s="320"/>
      <c r="I12" s="319"/>
      <c r="J12" s="321"/>
    </row>
    <row r="13" spans="1:27" ht="16.5" customHeight="1" x14ac:dyDescent="0.2">
      <c r="A13" s="115">
        <v>3</v>
      </c>
      <c r="B13" s="113" t="s">
        <v>31</v>
      </c>
      <c r="C13" s="319">
        <v>1</v>
      </c>
      <c r="D13" s="320"/>
      <c r="E13" s="319">
        <v>1.34</v>
      </c>
      <c r="F13" s="320"/>
      <c r="G13" s="319">
        <v>1.24</v>
      </c>
      <c r="H13" s="320"/>
      <c r="I13" s="319">
        <v>1.31</v>
      </c>
      <c r="J13" s="321"/>
    </row>
    <row r="14" spans="1:27" ht="16.5" customHeight="1" x14ac:dyDescent="0.2">
      <c r="A14" s="115">
        <v>4</v>
      </c>
      <c r="B14" s="113" t="s">
        <v>32</v>
      </c>
      <c r="C14" s="319"/>
      <c r="D14" s="320"/>
      <c r="E14" s="319">
        <v>1.3</v>
      </c>
      <c r="F14" s="320"/>
      <c r="G14" s="319">
        <v>1.31</v>
      </c>
      <c r="H14" s="320"/>
      <c r="I14" s="319"/>
      <c r="J14" s="321"/>
    </row>
    <row r="15" spans="1:27" ht="16.5" customHeight="1" x14ac:dyDescent="0.2">
      <c r="A15" s="115">
        <v>5</v>
      </c>
      <c r="B15" s="113" t="s">
        <v>199</v>
      </c>
      <c r="C15" s="319"/>
      <c r="D15" s="320"/>
      <c r="E15" s="319"/>
      <c r="F15" s="320"/>
      <c r="G15" s="319"/>
      <c r="H15" s="320"/>
      <c r="I15" s="319"/>
      <c r="J15" s="321"/>
    </row>
    <row r="16" spans="1:27" ht="16.5" customHeight="1" x14ac:dyDescent="0.2">
      <c r="A16" s="115">
        <v>6</v>
      </c>
      <c r="B16" s="113" t="s">
        <v>200</v>
      </c>
      <c r="C16" s="97">
        <v>1.3</v>
      </c>
      <c r="D16" s="98"/>
      <c r="E16" s="97">
        <v>1.28</v>
      </c>
      <c r="F16" s="98"/>
      <c r="G16" s="97">
        <v>1.28</v>
      </c>
      <c r="H16" s="98"/>
      <c r="I16" s="97">
        <v>1.3</v>
      </c>
      <c r="J16" s="241"/>
    </row>
    <row r="17" spans="1:10" ht="16.5" customHeight="1" x14ac:dyDescent="0.2">
      <c r="A17" s="115">
        <v>7</v>
      </c>
      <c r="B17" s="113" t="s">
        <v>201</v>
      </c>
      <c r="C17" s="319"/>
      <c r="D17" s="320"/>
      <c r="E17" s="319">
        <v>0.83</v>
      </c>
      <c r="F17" s="320"/>
      <c r="G17" s="319">
        <v>0.78</v>
      </c>
      <c r="H17" s="320"/>
      <c r="I17" s="319">
        <v>0.83</v>
      </c>
      <c r="J17" s="321"/>
    </row>
    <row r="18" spans="1:10" ht="16.5" customHeight="1" x14ac:dyDescent="0.2">
      <c r="A18" s="115">
        <v>8</v>
      </c>
      <c r="B18" s="113" t="s">
        <v>346</v>
      </c>
      <c r="C18" s="319"/>
      <c r="D18" s="320"/>
      <c r="E18" s="319"/>
      <c r="F18" s="320"/>
      <c r="G18" s="319"/>
      <c r="H18" s="320"/>
      <c r="I18" s="319"/>
      <c r="J18" s="321"/>
    </row>
    <row r="19" spans="1:10" ht="16.5" customHeight="1" x14ac:dyDescent="0.2">
      <c r="A19" s="115">
        <v>9</v>
      </c>
      <c r="B19" s="113" t="s">
        <v>202</v>
      </c>
      <c r="C19" s="319">
        <v>2.65</v>
      </c>
      <c r="D19" s="320"/>
      <c r="E19" s="319">
        <v>2.6</v>
      </c>
      <c r="F19" s="320"/>
      <c r="G19" s="319"/>
      <c r="H19" s="320"/>
      <c r="I19" s="319"/>
      <c r="J19" s="321"/>
    </row>
    <row r="20" spans="1:10" ht="16.5" customHeight="1" x14ac:dyDescent="0.2">
      <c r="A20" s="115">
        <v>10</v>
      </c>
      <c r="B20" s="113" t="s">
        <v>203</v>
      </c>
      <c r="C20" s="97"/>
      <c r="D20" s="98"/>
      <c r="E20" s="97">
        <v>2.4</v>
      </c>
      <c r="F20" s="98"/>
      <c r="G20" s="97"/>
      <c r="H20" s="98"/>
      <c r="I20" s="97"/>
      <c r="J20" s="241"/>
    </row>
    <row r="21" spans="1:10" ht="16.5" customHeight="1" x14ac:dyDescent="0.2">
      <c r="A21" s="115">
        <v>11</v>
      </c>
      <c r="B21" s="113" t="s">
        <v>204</v>
      </c>
      <c r="C21" s="319">
        <v>0.96</v>
      </c>
      <c r="D21" s="320"/>
      <c r="E21" s="319"/>
      <c r="F21" s="320"/>
      <c r="G21" s="319"/>
      <c r="H21" s="320"/>
      <c r="I21" s="319">
        <v>0.96</v>
      </c>
      <c r="J21" s="321"/>
    </row>
    <row r="22" spans="1:10" ht="16.5" customHeight="1" x14ac:dyDescent="0.2">
      <c r="A22" s="115">
        <v>12</v>
      </c>
      <c r="B22" s="113" t="s">
        <v>205</v>
      </c>
      <c r="C22" s="319">
        <v>0.79</v>
      </c>
      <c r="D22" s="320"/>
      <c r="E22" s="319">
        <v>0.89</v>
      </c>
      <c r="F22" s="320"/>
      <c r="G22" s="319">
        <v>0.79</v>
      </c>
      <c r="H22" s="320"/>
      <c r="I22" s="319"/>
      <c r="J22" s="321"/>
    </row>
    <row r="23" spans="1:10" ht="16.5" customHeight="1" x14ac:dyDescent="0.2">
      <c r="A23" s="115">
        <v>13</v>
      </c>
      <c r="B23" s="113" t="s">
        <v>25</v>
      </c>
      <c r="C23" s="319">
        <v>0.78</v>
      </c>
      <c r="D23" s="320"/>
      <c r="E23" s="319"/>
      <c r="F23" s="320"/>
      <c r="G23" s="319"/>
      <c r="H23" s="320"/>
      <c r="I23" s="319"/>
      <c r="J23" s="321"/>
    </row>
    <row r="24" spans="1:10" ht="16.5" customHeight="1" x14ac:dyDescent="0.2">
      <c r="A24" s="115">
        <v>14</v>
      </c>
      <c r="B24" s="113" t="s">
        <v>210</v>
      </c>
      <c r="C24" s="319"/>
      <c r="D24" s="320"/>
      <c r="E24" s="319"/>
      <c r="F24" s="320"/>
      <c r="G24" s="319"/>
      <c r="H24" s="320"/>
      <c r="I24" s="319">
        <v>1.93</v>
      </c>
      <c r="J24" s="321"/>
    </row>
    <row r="25" spans="1:10" ht="16.5" customHeight="1" x14ac:dyDescent="0.2">
      <c r="A25" s="115">
        <v>15</v>
      </c>
      <c r="B25" s="113" t="s">
        <v>26</v>
      </c>
      <c r="C25" s="319">
        <v>13</v>
      </c>
      <c r="D25" s="320"/>
      <c r="E25" s="319">
        <v>13.3</v>
      </c>
      <c r="F25" s="320"/>
      <c r="G25" s="319">
        <v>13</v>
      </c>
      <c r="H25" s="320"/>
      <c r="I25" s="319">
        <v>12.8</v>
      </c>
      <c r="J25" s="321"/>
    </row>
    <row r="26" spans="1:10" ht="16.5" customHeight="1" x14ac:dyDescent="0.2">
      <c r="A26" s="115">
        <v>16</v>
      </c>
      <c r="B26" s="113" t="s">
        <v>211</v>
      </c>
      <c r="C26" s="105">
        <v>2.36</v>
      </c>
      <c r="D26" s="106"/>
      <c r="E26" s="105">
        <v>4.45</v>
      </c>
      <c r="F26" s="106"/>
      <c r="G26" s="105"/>
      <c r="H26" s="106"/>
      <c r="I26" s="105">
        <v>2.8</v>
      </c>
      <c r="J26" s="245"/>
    </row>
    <row r="27" spans="1:10" ht="16.5" customHeight="1" x14ac:dyDescent="0.2">
      <c r="A27" s="115">
        <v>17</v>
      </c>
      <c r="B27" s="113" t="s">
        <v>212</v>
      </c>
      <c r="C27" s="97">
        <v>1.92</v>
      </c>
      <c r="D27" s="98"/>
      <c r="E27" s="97">
        <v>1.92</v>
      </c>
      <c r="F27" s="98"/>
      <c r="G27" s="97">
        <v>1.88</v>
      </c>
      <c r="H27" s="98"/>
      <c r="I27" s="97">
        <v>1.83</v>
      </c>
      <c r="J27" s="241"/>
    </row>
    <row r="28" spans="1:10" ht="16.5" customHeight="1" x14ac:dyDescent="0.2">
      <c r="A28" s="115">
        <v>18</v>
      </c>
      <c r="B28" s="113" t="s">
        <v>119</v>
      </c>
      <c r="C28" s="97"/>
      <c r="D28" s="98"/>
      <c r="E28" s="97">
        <v>3.45</v>
      </c>
      <c r="F28" s="98" t="s">
        <v>258</v>
      </c>
      <c r="G28" s="97"/>
      <c r="H28" s="98"/>
      <c r="I28" s="97"/>
      <c r="J28" s="241"/>
    </row>
    <row r="29" spans="1:10" ht="16.5" customHeight="1" x14ac:dyDescent="0.2">
      <c r="A29" s="115">
        <v>19</v>
      </c>
      <c r="B29" s="113" t="s">
        <v>51</v>
      </c>
      <c r="C29" s="319"/>
      <c r="D29" s="320"/>
      <c r="E29" s="319">
        <v>1.5</v>
      </c>
      <c r="F29" s="320"/>
      <c r="G29" s="319"/>
      <c r="H29" s="320"/>
      <c r="I29" s="319"/>
      <c r="J29" s="321"/>
    </row>
    <row r="30" spans="1:10" ht="16.5" customHeight="1" x14ac:dyDescent="0.2">
      <c r="A30" s="115">
        <v>20</v>
      </c>
      <c r="B30" s="290" t="s">
        <v>367</v>
      </c>
      <c r="C30" s="319"/>
      <c r="D30" s="320"/>
      <c r="E30" s="319"/>
      <c r="F30" s="320"/>
      <c r="G30" s="319"/>
      <c r="H30" s="320"/>
      <c r="I30" s="319"/>
      <c r="J30" s="321"/>
    </row>
    <row r="31" spans="1:10" ht="16.5" customHeight="1" x14ac:dyDescent="0.2">
      <c r="A31" s="115">
        <v>21</v>
      </c>
      <c r="B31" s="290" t="s">
        <v>368</v>
      </c>
      <c r="C31" s="319"/>
      <c r="D31" s="320"/>
      <c r="E31" s="319"/>
      <c r="F31" s="320"/>
      <c r="G31" s="319"/>
      <c r="H31" s="320"/>
      <c r="I31" s="319"/>
      <c r="J31" s="321"/>
    </row>
    <row r="32" spans="1:10" ht="16.5" customHeight="1" x14ac:dyDescent="0.2">
      <c r="A32" s="115">
        <v>22</v>
      </c>
      <c r="B32" s="113" t="s">
        <v>213</v>
      </c>
      <c r="C32" s="319"/>
      <c r="D32" s="320"/>
      <c r="E32" s="319"/>
      <c r="F32" s="320"/>
      <c r="G32" s="319"/>
      <c r="H32" s="320"/>
      <c r="I32" s="319"/>
      <c r="J32" s="321"/>
    </row>
    <row r="33" spans="1:10" ht="16.5" customHeight="1" x14ac:dyDescent="0.2">
      <c r="A33" s="115">
        <v>23</v>
      </c>
      <c r="B33" s="113" t="s">
        <v>369</v>
      </c>
      <c r="C33" s="97"/>
      <c r="D33" s="98"/>
      <c r="E33" s="97">
        <v>4.7</v>
      </c>
      <c r="F33" s="98"/>
      <c r="G33" s="97">
        <v>4.6500000000000004</v>
      </c>
      <c r="H33" s="98"/>
      <c r="I33" s="97">
        <v>4.7</v>
      </c>
      <c r="J33" s="241"/>
    </row>
    <row r="34" spans="1:10" ht="16.5" customHeight="1" x14ac:dyDescent="0.2">
      <c r="A34" s="115">
        <v>24</v>
      </c>
      <c r="B34" s="113" t="s">
        <v>370</v>
      </c>
      <c r="C34" s="97"/>
      <c r="D34" s="98"/>
      <c r="E34" s="97"/>
      <c r="F34" s="98"/>
      <c r="G34" s="97"/>
      <c r="H34" s="98"/>
      <c r="I34" s="97"/>
      <c r="J34" s="241"/>
    </row>
    <row r="35" spans="1:10" ht="16.5" customHeight="1" x14ac:dyDescent="0.2">
      <c r="A35" s="115">
        <v>25</v>
      </c>
      <c r="B35" s="113" t="s">
        <v>330</v>
      </c>
      <c r="C35" s="97">
        <v>0.88</v>
      </c>
      <c r="D35" s="98"/>
      <c r="E35" s="97">
        <v>0.88</v>
      </c>
      <c r="F35" s="98"/>
      <c r="G35" s="97">
        <v>0.88</v>
      </c>
      <c r="H35" s="98"/>
      <c r="I35" s="97">
        <v>1.05</v>
      </c>
      <c r="J35" s="241"/>
    </row>
    <row r="36" spans="1:10" ht="16.5" customHeight="1" thickBot="1" x14ac:dyDescent="0.25">
      <c r="A36" s="141">
        <v>26</v>
      </c>
      <c r="B36" s="288" t="s">
        <v>329</v>
      </c>
      <c r="C36" s="327">
        <v>0.88</v>
      </c>
      <c r="D36" s="328"/>
      <c r="E36" s="327">
        <v>0.88</v>
      </c>
      <c r="F36" s="328"/>
      <c r="G36" s="327">
        <v>0.88</v>
      </c>
      <c r="H36" s="328"/>
      <c r="I36" s="327">
        <v>1.05</v>
      </c>
      <c r="J36" s="329"/>
    </row>
    <row r="38" spans="1:10" x14ac:dyDescent="0.2">
      <c r="B38" s="412" t="s">
        <v>123</v>
      </c>
      <c r="C38" s="412"/>
      <c r="D38" s="412"/>
      <c r="E38" s="412"/>
      <c r="F38" s="412"/>
      <c r="G38" s="412"/>
      <c r="H38" s="412"/>
      <c r="I38" s="27"/>
      <c r="J38" s="27"/>
    </row>
    <row r="39" spans="1:10" x14ac:dyDescent="0.2">
      <c r="B39" s="404" t="s">
        <v>124</v>
      </c>
      <c r="C39" s="404"/>
      <c r="D39" s="404"/>
      <c r="E39" s="404"/>
      <c r="F39" s="404"/>
      <c r="G39" s="404"/>
      <c r="H39" s="404"/>
      <c r="I39" s="27"/>
      <c r="J39" s="27"/>
    </row>
    <row r="40" spans="1:10" x14ac:dyDescent="0.2">
      <c r="B40" s="431" t="s">
        <v>121</v>
      </c>
      <c r="C40" s="431"/>
      <c r="D40" s="431"/>
      <c r="E40" s="431"/>
      <c r="F40" s="431"/>
      <c r="G40" s="431"/>
      <c r="H40" s="431"/>
      <c r="I40" s="27"/>
      <c r="J40" s="27"/>
    </row>
  </sheetData>
  <sheetProtection password="CD07" sheet="1"/>
  <mergeCells count="21">
    <mergeCell ref="I10:J10"/>
    <mergeCell ref="C9:D9"/>
    <mergeCell ref="A1:B1"/>
    <mergeCell ref="A6:A10"/>
    <mergeCell ref="B6:B10"/>
    <mergeCell ref="C7:D8"/>
    <mergeCell ref="A3:J3"/>
    <mergeCell ref="A4:B4"/>
    <mergeCell ref="C6:J6"/>
    <mergeCell ref="G7:H8"/>
    <mergeCell ref="E7:F8"/>
    <mergeCell ref="I9:J9"/>
    <mergeCell ref="I7:J8"/>
    <mergeCell ref="G9:H9"/>
    <mergeCell ref="B40:H40"/>
    <mergeCell ref="E9:F9"/>
    <mergeCell ref="C10:D10"/>
    <mergeCell ref="E10:F10"/>
    <mergeCell ref="B38:H38"/>
    <mergeCell ref="G10:H10"/>
    <mergeCell ref="B39:H39"/>
  </mergeCells>
  <phoneticPr fontId="0" type="noConversion"/>
  <dataValidations count="1">
    <dataValidation type="list" allowBlank="1" showErrorMessage="1" error="Καταχώρηση μόνο προσφορών" sqref="D11:D36 F11:F36 H11:H36 J11:J36">
      <formula1>$AA$1:$AA$2</formula1>
    </dataValidation>
  </dataValidations>
  <printOptions horizontalCentered="1"/>
  <pageMargins left="0.43307086614173229" right="0.55118110236220474" top="0.19685039370078741" bottom="0.19685039370078741" header="0.43307086614173229" footer="0.39370078740157483"/>
  <pageSetup paperSize="9" scale="85" orientation="landscape" r:id="rId1"/>
  <headerFooter alignWithMargins="0">
    <oddHeader>&amp;R&amp;P</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BR440"/>
  <sheetViews>
    <sheetView view="pageBreakPreview" topLeftCell="A282" zoomScale="70" zoomScaleNormal="100" zoomScaleSheetLayoutView="70" workbookViewId="0">
      <selection activeCell="AL298" sqref="AL298"/>
    </sheetView>
  </sheetViews>
  <sheetFormatPr defaultRowHeight="15" x14ac:dyDescent="0.2"/>
  <cols>
    <col min="1" max="1" width="6" style="32" bestFit="1" customWidth="1"/>
    <col min="2" max="2" width="64.42578125" style="34" customWidth="1"/>
    <col min="3" max="3" width="12.5703125" style="33" hidden="1" customWidth="1"/>
    <col min="4" max="4" width="3.42578125" style="33" hidden="1" customWidth="1"/>
    <col min="5" max="5" width="13.140625" style="33" hidden="1" customWidth="1"/>
    <col min="6" max="6" width="3.42578125" style="78" hidden="1" customWidth="1"/>
    <col min="7" max="7" width="13.42578125" style="33" hidden="1" customWidth="1"/>
    <col min="8" max="8" width="3.42578125" style="33" hidden="1" customWidth="1"/>
    <col min="9" max="9" width="12.7109375" style="33" hidden="1" customWidth="1"/>
    <col min="10" max="10" width="3.42578125" style="78" hidden="1" customWidth="1"/>
    <col min="11" max="11" width="15.7109375" style="33" hidden="1" customWidth="1"/>
    <col min="12" max="12" width="8.140625" style="33" customWidth="1"/>
    <col min="13" max="13" width="4.140625" style="33" customWidth="1"/>
    <col min="14" max="14" width="7.42578125" style="78" customWidth="1"/>
    <col min="15" max="15" width="3.7109375" style="78" customWidth="1"/>
    <col min="16" max="16" width="8.7109375" style="78" customWidth="1"/>
    <col min="17" max="17" width="4" style="78" customWidth="1"/>
    <col min="18" max="18" width="8.85546875" style="78" customWidth="1"/>
    <col min="19" max="19" width="3.42578125" style="78" customWidth="1"/>
    <col min="20" max="20" width="7.140625" style="81" customWidth="1"/>
    <col min="21" max="21" width="3.42578125" style="78" customWidth="1"/>
    <col min="22" max="22" width="8.5703125" style="78" customWidth="1"/>
    <col min="23" max="23" width="3.42578125" style="33" customWidth="1"/>
    <col min="24" max="24" width="8.5703125" style="33" customWidth="1"/>
    <col min="25" max="25" width="3.28515625" style="33" customWidth="1"/>
    <col min="26" max="26" width="9.140625" style="78"/>
    <col min="27" max="27" width="3.7109375" style="33" customWidth="1"/>
    <col min="28" max="28" width="10.28515625" style="33" customWidth="1"/>
    <col min="29" max="29" width="11.5703125" style="246" customWidth="1"/>
    <col min="30" max="30" width="11.5703125" style="249" customWidth="1"/>
    <col min="31" max="31" width="11.5703125" style="394" customWidth="1"/>
    <col min="32" max="32" width="11.5703125" style="33" customWidth="1"/>
    <col min="33" max="33" width="6.42578125" style="33" customWidth="1"/>
    <col min="34" max="34" width="6" style="33" customWidth="1"/>
    <col min="35" max="35" width="8" style="33" bestFit="1" customWidth="1"/>
    <col min="36" max="37" width="6.42578125" style="33" customWidth="1"/>
    <col min="38" max="40" width="6.28515625" style="34" customWidth="1"/>
    <col min="41" max="41" width="13.5703125" style="34" customWidth="1"/>
    <col min="42" max="42" width="29" style="33" bestFit="1" customWidth="1"/>
    <col min="43" max="43" width="22.5703125" style="33" bestFit="1" customWidth="1"/>
    <col min="44" max="44" width="21.42578125" style="33" bestFit="1" customWidth="1"/>
    <col min="45" max="46" width="11" style="33" bestFit="1" customWidth="1"/>
    <col min="47" max="47" width="10.28515625" style="34" bestFit="1" customWidth="1"/>
    <col min="48" max="48" width="2.28515625" style="34" customWidth="1"/>
    <col min="49" max="49" width="10.28515625" style="34" bestFit="1" customWidth="1"/>
    <col min="50" max="50" width="2.7109375" style="34" customWidth="1"/>
    <col min="51" max="51" width="10.28515625" style="34" bestFit="1" customWidth="1"/>
    <col min="52" max="52" width="2.28515625" style="34" customWidth="1"/>
    <col min="53" max="53" width="10.28515625" style="34" bestFit="1" customWidth="1"/>
    <col min="54" max="54" width="14.5703125" style="34" bestFit="1" customWidth="1"/>
    <col min="55" max="55" width="16.28515625" style="34" bestFit="1" customWidth="1"/>
    <col min="56" max="57" width="11" style="34" bestFit="1" customWidth="1"/>
    <col min="58" max="58" width="16" style="34" bestFit="1" customWidth="1"/>
    <col min="59" max="59" width="14.7109375" style="34" bestFit="1" customWidth="1"/>
    <col min="60" max="62" width="11" style="34" bestFit="1" customWidth="1"/>
    <col min="63" max="64" width="16.28515625" style="34" customWidth="1"/>
    <col min="65" max="65" width="16" style="34" bestFit="1" customWidth="1"/>
    <col min="66" max="66" width="14.140625" style="34" bestFit="1" customWidth="1"/>
    <col min="67" max="67" width="11" style="34" bestFit="1" customWidth="1"/>
    <col min="68" max="68" width="14.7109375" style="34" bestFit="1" customWidth="1"/>
    <col min="69" max="69" width="11" style="34" bestFit="1" customWidth="1"/>
    <col min="70" max="70" width="11" style="42" bestFit="1" customWidth="1"/>
    <col min="71" max="16384" width="9.140625" style="34"/>
  </cols>
  <sheetData>
    <row r="1" spans="1:70" ht="48" customHeight="1" x14ac:dyDescent="0.25">
      <c r="A1" s="524" t="s">
        <v>338</v>
      </c>
      <c r="B1" s="524"/>
    </row>
    <row r="2" spans="1:70" x14ac:dyDescent="0.2">
      <c r="B2" s="32"/>
    </row>
    <row r="3" spans="1:70" ht="18" x14ac:dyDescent="0.25">
      <c r="A3" s="534" t="s">
        <v>337</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34"/>
      <c r="AG3" s="34"/>
      <c r="AH3" s="34"/>
      <c r="AI3" s="34"/>
      <c r="AJ3" s="34"/>
      <c r="AK3" s="34"/>
      <c r="AP3" s="34"/>
      <c r="AQ3" s="34"/>
      <c r="AR3" s="34"/>
      <c r="AS3" s="34"/>
      <c r="AT3" s="34"/>
      <c r="BH3" s="32"/>
    </row>
    <row r="4" spans="1:70" ht="18" customHeight="1" x14ac:dyDescent="0.25">
      <c r="A4" s="532" t="str">
        <f>'ΔΙΑΦΟΡΑ ΠΡΟΙΟΝΤΑ'!A4</f>
        <v>ΗΜΕΡΟΜΗΝΙΑ: 29/10/2013</v>
      </c>
      <c r="B4" s="532"/>
      <c r="C4" s="532"/>
      <c r="D4" s="532"/>
      <c r="E4" s="533"/>
      <c r="F4" s="533"/>
      <c r="G4" s="533"/>
      <c r="H4" s="533"/>
      <c r="I4" s="533"/>
      <c r="K4" s="35"/>
      <c r="L4" s="35"/>
      <c r="M4" s="35"/>
      <c r="W4" s="35"/>
      <c r="X4" s="35"/>
      <c r="Y4" s="35"/>
      <c r="AA4" s="35"/>
      <c r="AB4" s="35"/>
      <c r="AC4" s="247"/>
    </row>
    <row r="5" spans="1:70" s="38" customFormat="1" ht="15.75" thickBot="1" x14ac:dyDescent="0.25">
      <c r="A5" s="531"/>
      <c r="B5" s="531"/>
      <c r="C5" s="36"/>
      <c r="D5" s="36"/>
      <c r="E5" s="36"/>
      <c r="F5" s="79"/>
      <c r="G5" s="36"/>
      <c r="H5" s="36"/>
      <c r="I5" s="36"/>
      <c r="J5" s="79"/>
      <c r="K5" s="36"/>
      <c r="L5" s="36"/>
      <c r="M5" s="37"/>
      <c r="N5" s="81"/>
      <c r="O5" s="81"/>
      <c r="P5" s="81"/>
      <c r="Q5" s="81"/>
      <c r="R5" s="81"/>
      <c r="S5" s="81"/>
      <c r="T5" s="81"/>
      <c r="U5" s="81"/>
      <c r="V5" s="81"/>
      <c r="W5" s="37"/>
      <c r="X5" s="37"/>
      <c r="Y5" s="37"/>
      <c r="Z5" s="81"/>
      <c r="AA5" s="37"/>
      <c r="AB5" s="37"/>
      <c r="AC5" s="248"/>
      <c r="AD5" s="249"/>
      <c r="AE5" s="248"/>
      <c r="AF5" s="196"/>
      <c r="AG5" s="196"/>
      <c r="AH5" s="196"/>
      <c r="AI5" s="196"/>
      <c r="AJ5" s="196"/>
      <c r="AK5" s="196"/>
      <c r="AP5" s="196"/>
      <c r="AQ5" s="196"/>
      <c r="AR5" s="196"/>
      <c r="AS5" s="196"/>
      <c r="AT5" s="196"/>
      <c r="BR5" s="47"/>
    </row>
    <row r="6" spans="1:70" ht="13.5" customHeight="1" thickBot="1" x14ac:dyDescent="0.3">
      <c r="A6" s="525" t="s">
        <v>0</v>
      </c>
      <c r="B6" s="528" t="s">
        <v>1</v>
      </c>
      <c r="C6" s="535" t="s">
        <v>222</v>
      </c>
      <c r="D6" s="536"/>
      <c r="E6" s="536"/>
      <c r="F6" s="536"/>
      <c r="G6" s="536"/>
      <c r="H6" s="536"/>
      <c r="I6" s="536"/>
      <c r="J6" s="536"/>
      <c r="K6" s="537"/>
      <c r="L6" s="469" t="s">
        <v>222</v>
      </c>
      <c r="M6" s="470"/>
      <c r="N6" s="470"/>
      <c r="O6" s="470"/>
      <c r="P6" s="470"/>
      <c r="Q6" s="470"/>
      <c r="R6" s="470"/>
      <c r="S6" s="470"/>
      <c r="T6" s="470"/>
      <c r="U6" s="470"/>
      <c r="V6" s="470"/>
      <c r="W6" s="470"/>
      <c r="X6" s="470"/>
      <c r="Y6" s="470"/>
      <c r="Z6" s="470"/>
      <c r="AA6" s="471"/>
      <c r="AB6" s="275"/>
      <c r="AC6" s="250"/>
      <c r="AD6" s="390"/>
      <c r="AE6" s="390"/>
      <c r="AF6" s="197"/>
      <c r="AG6" s="197"/>
      <c r="AH6" s="197"/>
      <c r="AI6" s="34"/>
      <c r="AJ6" s="34"/>
      <c r="AK6" s="34"/>
      <c r="AL6" s="483" t="s">
        <v>334</v>
      </c>
      <c r="AM6" s="483"/>
      <c r="AN6" s="483"/>
      <c r="AO6" s="483"/>
      <c r="AP6" s="34"/>
      <c r="AQ6" s="34"/>
      <c r="AR6" s="34"/>
      <c r="AS6" s="34"/>
      <c r="AT6" s="34"/>
      <c r="BR6" s="34"/>
    </row>
    <row r="7" spans="1:70" ht="12.75" customHeight="1" x14ac:dyDescent="0.2">
      <c r="A7" s="526"/>
      <c r="B7" s="529"/>
      <c r="C7" s="472" t="s">
        <v>273</v>
      </c>
      <c r="D7" s="474"/>
      <c r="E7" s="472" t="s">
        <v>267</v>
      </c>
      <c r="F7" s="474"/>
      <c r="G7" s="472" t="s">
        <v>269</v>
      </c>
      <c r="H7" s="474"/>
      <c r="I7" s="472" t="s">
        <v>271</v>
      </c>
      <c r="J7" s="474"/>
      <c r="K7" s="492" t="s">
        <v>75</v>
      </c>
      <c r="L7" s="472" t="str">
        <f>'ΔΙΑΦΟΡΑ ΠΡΟΙΟΝΤΑ'!$C$7</f>
        <v>ΥΠΕΡΑΓΟΡΑ ΛΙΤΣΑ ΒΑΡΩΣΙΩΝ 101, 5522 ΒΡΥΣΟΥΛΛΕΣ</v>
      </c>
      <c r="M7" s="473"/>
      <c r="N7" s="473"/>
      <c r="O7" s="474"/>
      <c r="P7" s="472" t="str">
        <f>'ΔΙΑΦΟΡΑ ΠΡΟΙΟΝΤΑ'!$E$7</f>
        <v>ΥΠΕΡΑΓΟΡΑ  ΞΕΝΗΣ ΣΑΛΑΜΙΝΟΣ 81, 5282 ΠΑΡΑΛΙΜΝΙ</v>
      </c>
      <c r="Q7" s="473"/>
      <c r="R7" s="473"/>
      <c r="S7" s="474"/>
      <c r="T7" s="472" t="str">
        <f>'ΔΙΑΦΟΡΑ ΠΡΟΙΟΝΤΑ'!$G$7</f>
        <v>ΛΑΪΚΗ ΑΓΟΡΑ ΠΟΤΑΜΟΣ ΔΗΜΗΤΡΑΣ 39, 5282 ΠΑΛΑΛΙΜΝΙ</v>
      </c>
      <c r="U7" s="473"/>
      <c r="V7" s="473"/>
      <c r="W7" s="474"/>
      <c r="X7" s="472" t="str">
        <f>'ΔΙΑΦΟΡΑ ΠΡΟΙΟΝΤΑ'!$I$7</f>
        <v>ΥΠΕΡΑΓΟΡΑ  Δ&amp;Α ΛΑΖΑΡΗ, 28ης ΟΚΤΩΒΡΙΟΥ 13, ΛΙΟΠΕΤΡΙ</v>
      </c>
      <c r="Y7" s="473"/>
      <c r="Z7" s="473"/>
      <c r="AA7" s="481"/>
      <c r="AB7" s="492" t="s">
        <v>75</v>
      </c>
      <c r="AC7" s="488" t="s">
        <v>274</v>
      </c>
      <c r="AD7" s="490" t="s">
        <v>268</v>
      </c>
      <c r="AE7" s="490" t="s">
        <v>270</v>
      </c>
      <c r="AF7" s="486" t="s">
        <v>371</v>
      </c>
      <c r="AG7" s="197"/>
      <c r="AH7" s="197"/>
      <c r="AI7" s="34"/>
      <c r="AJ7" s="34"/>
      <c r="AK7" s="34"/>
      <c r="AL7" s="483"/>
      <c r="AM7" s="483"/>
      <c r="AN7" s="483"/>
      <c r="AO7" s="483"/>
      <c r="AP7" s="34"/>
      <c r="AQ7" s="34"/>
      <c r="AR7" s="34"/>
      <c r="AS7" s="34"/>
      <c r="AT7" s="34"/>
      <c r="BR7" s="34"/>
    </row>
    <row r="8" spans="1:70" ht="54" customHeight="1" x14ac:dyDescent="0.2">
      <c r="A8" s="526"/>
      <c r="B8" s="529"/>
      <c r="C8" s="475"/>
      <c r="D8" s="477"/>
      <c r="E8" s="475"/>
      <c r="F8" s="477"/>
      <c r="G8" s="475"/>
      <c r="H8" s="477"/>
      <c r="I8" s="475"/>
      <c r="J8" s="477"/>
      <c r="K8" s="493"/>
      <c r="L8" s="475"/>
      <c r="M8" s="476"/>
      <c r="N8" s="476"/>
      <c r="O8" s="477"/>
      <c r="P8" s="475"/>
      <c r="Q8" s="476"/>
      <c r="R8" s="476"/>
      <c r="S8" s="477"/>
      <c r="T8" s="475"/>
      <c r="U8" s="476"/>
      <c r="V8" s="476"/>
      <c r="W8" s="477"/>
      <c r="X8" s="475"/>
      <c r="Y8" s="476"/>
      <c r="Z8" s="476"/>
      <c r="AA8" s="482"/>
      <c r="AB8" s="493"/>
      <c r="AC8" s="489"/>
      <c r="AD8" s="491" t="s">
        <v>218</v>
      </c>
      <c r="AE8" s="491" t="s">
        <v>219</v>
      </c>
      <c r="AF8" s="487" t="s">
        <v>220</v>
      </c>
      <c r="AG8" s="197"/>
      <c r="AH8" s="197"/>
      <c r="AI8" s="34"/>
      <c r="AJ8" s="34"/>
      <c r="AK8" s="34"/>
      <c r="AL8" s="483"/>
      <c r="AM8" s="483"/>
      <c r="AN8" s="483"/>
      <c r="AO8" s="483"/>
      <c r="AP8" s="34"/>
      <c r="AQ8" s="34"/>
      <c r="AR8" s="34"/>
      <c r="AS8" s="34"/>
      <c r="AT8" s="34"/>
      <c r="BR8" s="34"/>
    </row>
    <row r="9" spans="1:70" x14ac:dyDescent="0.2">
      <c r="A9" s="526"/>
      <c r="B9" s="529"/>
      <c r="C9" s="405" t="s">
        <v>2</v>
      </c>
      <c r="D9" s="432"/>
      <c r="E9" s="405" t="s">
        <v>2</v>
      </c>
      <c r="F9" s="432"/>
      <c r="G9" s="405" t="s">
        <v>2</v>
      </c>
      <c r="H9" s="432"/>
      <c r="I9" s="405" t="s">
        <v>2</v>
      </c>
      <c r="J9" s="432"/>
      <c r="K9" s="493"/>
      <c r="L9" s="405" t="s">
        <v>2</v>
      </c>
      <c r="M9" s="478"/>
      <c r="N9" s="478"/>
      <c r="O9" s="432"/>
      <c r="P9" s="405" t="s">
        <v>2</v>
      </c>
      <c r="Q9" s="478"/>
      <c r="R9" s="478"/>
      <c r="S9" s="432"/>
      <c r="T9" s="405" t="s">
        <v>2</v>
      </c>
      <c r="U9" s="478"/>
      <c r="V9" s="478"/>
      <c r="W9" s="432"/>
      <c r="X9" s="405" t="s">
        <v>2</v>
      </c>
      <c r="Y9" s="478"/>
      <c r="Z9" s="478"/>
      <c r="AA9" s="408"/>
      <c r="AB9" s="493"/>
      <c r="AC9" s="489"/>
      <c r="AD9" s="491" t="s">
        <v>218</v>
      </c>
      <c r="AE9" s="491" t="s">
        <v>219</v>
      </c>
      <c r="AF9" s="487" t="s">
        <v>220</v>
      </c>
      <c r="AG9" s="197"/>
      <c r="AH9" s="197"/>
      <c r="AI9" s="34"/>
      <c r="AJ9" s="34"/>
      <c r="AK9" s="34"/>
      <c r="AL9" s="483"/>
      <c r="AM9" s="483"/>
      <c r="AN9" s="483"/>
      <c r="AO9" s="483"/>
      <c r="AP9" s="34"/>
      <c r="AQ9" s="34"/>
      <c r="AR9" s="34"/>
      <c r="AS9" s="34"/>
      <c r="AT9" s="34"/>
      <c r="BR9" s="34"/>
    </row>
    <row r="10" spans="1:70" ht="15.75" thickBot="1" x14ac:dyDescent="0.25">
      <c r="A10" s="527"/>
      <c r="B10" s="530"/>
      <c r="C10" s="405" t="s">
        <v>3</v>
      </c>
      <c r="D10" s="432"/>
      <c r="E10" s="405" t="s">
        <v>3</v>
      </c>
      <c r="F10" s="432"/>
      <c r="G10" s="405" t="s">
        <v>3</v>
      </c>
      <c r="H10" s="432"/>
      <c r="I10" s="405" t="s">
        <v>3</v>
      </c>
      <c r="J10" s="432"/>
      <c r="K10" s="538"/>
      <c r="L10" s="497">
        <v>41542</v>
      </c>
      <c r="M10" s="498"/>
      <c r="N10" s="497">
        <v>41576</v>
      </c>
      <c r="O10" s="498"/>
      <c r="P10" s="479">
        <f>L10</f>
        <v>41542</v>
      </c>
      <c r="Q10" s="480"/>
      <c r="R10" s="467">
        <f>N10</f>
        <v>41576</v>
      </c>
      <c r="S10" s="468"/>
      <c r="T10" s="479">
        <f>P10</f>
        <v>41542</v>
      </c>
      <c r="U10" s="480"/>
      <c r="V10" s="467">
        <f>R10</f>
        <v>41576</v>
      </c>
      <c r="W10" s="468"/>
      <c r="X10" s="479">
        <f>T10</f>
        <v>41542</v>
      </c>
      <c r="Y10" s="480"/>
      <c r="Z10" s="467">
        <f>V10</f>
        <v>41576</v>
      </c>
      <c r="AA10" s="485"/>
      <c r="AB10" s="494"/>
      <c r="AC10" s="489"/>
      <c r="AD10" s="491" t="s">
        <v>218</v>
      </c>
      <c r="AE10" s="491" t="s">
        <v>219</v>
      </c>
      <c r="AF10" s="487" t="s">
        <v>220</v>
      </c>
      <c r="AG10" s="260" t="s">
        <v>284</v>
      </c>
      <c r="AH10" s="365">
        <v>0.2</v>
      </c>
      <c r="AI10" s="34"/>
      <c r="AJ10" s="34"/>
      <c r="AK10" s="34"/>
      <c r="AL10" s="484"/>
      <c r="AM10" s="484"/>
      <c r="AN10" s="484"/>
      <c r="AO10" s="484"/>
      <c r="AP10" s="34"/>
      <c r="AQ10" s="34"/>
      <c r="AR10" s="34"/>
      <c r="AS10" s="34"/>
      <c r="AT10" s="34"/>
      <c r="BR10" s="34"/>
    </row>
    <row r="11" spans="1:70" ht="15.75" x14ac:dyDescent="0.25">
      <c r="A11" s="63"/>
      <c r="B11" s="64" t="s">
        <v>4</v>
      </c>
      <c r="C11" s="148"/>
      <c r="D11" s="149"/>
      <c r="E11" s="148"/>
      <c r="F11" s="149"/>
      <c r="G11" s="148"/>
      <c r="H11" s="149"/>
      <c r="I11" s="148"/>
      <c r="J11" s="149"/>
      <c r="K11" s="269"/>
      <c r="L11" s="276"/>
      <c r="M11" s="277"/>
      <c r="N11" s="278"/>
      <c r="O11" s="280"/>
      <c r="P11" s="277"/>
      <c r="Q11" s="277"/>
      <c r="R11" s="278"/>
      <c r="S11" s="277"/>
      <c r="T11" s="401"/>
      <c r="U11" s="277"/>
      <c r="V11" s="278"/>
      <c r="W11" s="277"/>
      <c r="X11" s="276"/>
      <c r="Y11" s="277"/>
      <c r="Z11" s="278"/>
      <c r="AA11" s="279"/>
      <c r="AB11" s="346"/>
      <c r="AC11" s="348"/>
      <c r="AD11" s="391"/>
      <c r="AE11" s="391"/>
      <c r="AF11" s="346"/>
      <c r="AG11" s="346"/>
      <c r="AH11" s="346"/>
      <c r="AI11" s="349"/>
      <c r="AJ11" s="349" t="s">
        <v>286</v>
      </c>
      <c r="AK11" s="350" t="s">
        <v>287</v>
      </c>
      <c r="AL11" s="465" t="s">
        <v>335</v>
      </c>
      <c r="AM11" s="465"/>
      <c r="AN11" s="465"/>
      <c r="AO11" s="466"/>
      <c r="AP11" s="34"/>
      <c r="AQ11" s="34"/>
      <c r="AR11" s="34"/>
      <c r="AS11" s="34"/>
      <c r="AT11" s="34"/>
      <c r="BR11" s="34"/>
    </row>
    <row r="12" spans="1:70" x14ac:dyDescent="0.2">
      <c r="A12" s="218">
        <v>1</v>
      </c>
      <c r="B12" s="65" t="str">
        <f>IF(ΓΑΛΑΚΤΟΚΟΜΙΚΑ!B12="","",ΓΑΛΑΚΤΟΚΟΜΙΚΑ!B12)</f>
        <v>ΧΑΡΑΛΑΜΠΙΔΗΣ - ΚΡΙΣΤΗΣ Πλήρες, 1L Φιάλη</v>
      </c>
      <c r="C12" s="198" t="str">
        <f>IF(ΓΑΛΑΚΤΟΚΟΜΙΚΑ!C12="","",ΓΑΛΑΚΤΟΚΟΜΙΚΑ!C12)</f>
        <v/>
      </c>
      <c r="D12" s="199" t="str">
        <f>IF(ΓΑΛΑΚΤΟΚΟΜΙΚΑ!D12="","",ΓΑΛΑΚΤΟΚΟΜΙΚΑ!D12)</f>
        <v/>
      </c>
      <c r="E12" s="198">
        <f>IF(ΓΑΛΑΚΤΟΚΟΜΙΚΑ!E12="","",ΓΑΛΑΚΤΟΚΟΜΙΚΑ!E12)</f>
        <v>1.41</v>
      </c>
      <c r="F12" s="199" t="str">
        <f>IF(ΓΑΛΑΚΤΟΚΟΜΙΚΑ!F12="","",ΓΑΛΑΚΤΟΚΟΜΙΚΑ!F12)</f>
        <v/>
      </c>
      <c r="G12" s="198">
        <f>IF(ΓΑΛΑΚΤΟΚΟΜΙΚΑ!G12="","",ΓΑΛΑΚΤΟΚΟΜΙΚΑ!G12)</f>
        <v>1.39</v>
      </c>
      <c r="H12" s="199" t="str">
        <f>IF(ΓΑΛΑΚΤΟΚΟΜΙΚΑ!H12="","",ΓΑΛΑΚΤΟΚΟΜΙΚΑ!H12)</f>
        <v/>
      </c>
      <c r="I12" s="198" t="str">
        <f>IF(ΓΑΛΑΚΤΟΚΟΜΙΚΑ!I12="","",ΓΑΛΑΚΤΟΚΟΜΙΚΑ!I12)</f>
        <v/>
      </c>
      <c r="J12" s="199" t="str">
        <f>IF(ΓΑΛΑΚΤΟΚΟΜΙΚΑ!J12="","",ΓΑΛΑΚΤΟΚΟΜΙΚΑ!J12)</f>
        <v/>
      </c>
      <c r="K12" s="66" t="str">
        <f t="shared" ref="K12:K23" si="0">IF(OR(C12="",E12="",G12="",I12=""),"DELETE","")</f>
        <v>DELETE</v>
      </c>
      <c r="L12" s="359" t="s">
        <v>259</v>
      </c>
      <c r="M12" s="360" t="s">
        <v>259</v>
      </c>
      <c r="N12" s="375" t="str">
        <f t="shared" ref="N12:N23" si="1">C12</f>
        <v/>
      </c>
      <c r="O12" s="376" t="str">
        <f t="shared" ref="O12:O23" si="2">D12</f>
        <v/>
      </c>
      <c r="P12" s="361">
        <v>1.41</v>
      </c>
      <c r="Q12" s="361" t="s">
        <v>259</v>
      </c>
      <c r="R12" s="375">
        <f t="shared" ref="R12:R23" si="3">E12</f>
        <v>1.41</v>
      </c>
      <c r="S12" s="379" t="str">
        <f t="shared" ref="S12:S23" si="4">F12</f>
        <v/>
      </c>
      <c r="T12" s="359" t="s">
        <v>259</v>
      </c>
      <c r="U12" s="360" t="s">
        <v>259</v>
      </c>
      <c r="V12" s="375">
        <f t="shared" ref="V12:V23" si="5">G12</f>
        <v>1.39</v>
      </c>
      <c r="W12" s="379" t="str">
        <f t="shared" ref="W12:W23" si="6">H12</f>
        <v/>
      </c>
      <c r="X12" s="359">
        <v>1.41</v>
      </c>
      <c r="Y12" s="360" t="s">
        <v>259</v>
      </c>
      <c r="Z12" s="375" t="str">
        <f t="shared" ref="Z12:Z23" si="7">I12</f>
        <v/>
      </c>
      <c r="AA12" s="381" t="str">
        <f t="shared" ref="AA12:AA23" si="8">J12</f>
        <v/>
      </c>
      <c r="AB12" s="271" t="str">
        <f>IF(OR(L12="",N12="",P12="",R12="",T12="",V12="",X12="",Z12=""),"DELETE","")</f>
        <v>DELETE</v>
      </c>
      <c r="AC12" s="282" t="str">
        <f>IF(OR(N12="",L12=""),"",N12-L12)</f>
        <v/>
      </c>
      <c r="AD12" s="392">
        <f>IF(OR(R12="",P12=""),"",R12-P12)</f>
        <v>0</v>
      </c>
      <c r="AE12" s="392" t="str">
        <f>IF(OR(V12="",T12=""),"",V12-T12)</f>
        <v/>
      </c>
      <c r="AF12" s="270" t="str">
        <f>IF(OR(Z12="",X12=""),"",Z12-X12)</f>
        <v/>
      </c>
      <c r="AG12" s="256">
        <f>IF(AND(C12="",E12="",G12="",I12=""),"",(MAX(C12:J12)-MIN(C12:J12)))</f>
        <v>2.0000000000000018E-2</v>
      </c>
      <c r="AH12" s="257">
        <f>IF(AND(AJ12="",AK12=""),"",(AJ12/AK12)-1)</f>
        <v>1.4388489208633004E-2</v>
      </c>
      <c r="AI12" s="258" t="str">
        <f>IF(AH12="","",(IF(AH12&gt;$AH$10,"WARNING","")))</f>
        <v/>
      </c>
      <c r="AJ12" s="259">
        <f>IF(AND(C12="",E12="",G12="",I12=""),"",(MAX(C12:J12)))</f>
        <v>1.41</v>
      </c>
      <c r="AK12" s="351">
        <f>IF(AND(C12="",E12="",G12="",I12=""),"",(MIN(C12:J12)))</f>
        <v>1.39</v>
      </c>
      <c r="AL12" s="335"/>
      <c r="AM12" s="334"/>
      <c r="AN12" s="335"/>
      <c r="AO12" s="336"/>
      <c r="AP12" s="34"/>
      <c r="AQ12" s="34"/>
      <c r="AR12" s="34"/>
      <c r="AS12" s="34"/>
      <c r="AT12" s="34"/>
      <c r="BR12" s="34"/>
    </row>
    <row r="13" spans="1:70" x14ac:dyDescent="0.2">
      <c r="A13" s="218">
        <v>2</v>
      </c>
      <c r="B13" s="65" t="str">
        <f>IF(ΓΑΛΑΚΤΟΚΟΜΙΚΑ!B13="","",ΓΑΛΑΚΤΟΚΟΜΙΚΑ!B13)</f>
        <v>ΛΑΝΙΤΗΣ Πλήρες,  1L Φιάλη</v>
      </c>
      <c r="C13" s="198">
        <f>IF(ΓΑΛΑΚΤΟΚΟΜΙΚΑ!C13="","",ΓΑΛΑΚΤΟΚΟΜΙΚΑ!C13)</f>
        <v>1.34</v>
      </c>
      <c r="D13" s="199" t="str">
        <f>IF(ΓΑΛΑΚΤΟΚΟΜΙΚΑ!D13="","",ΓΑΛΑΚΤΟΚΟΜΙΚΑ!D13)</f>
        <v/>
      </c>
      <c r="E13" s="198">
        <f>IF(ΓΑΛΑΚΤΟΚΟΜΙΚΑ!E13="","",ΓΑΛΑΚΤΟΚΟΜΙΚΑ!E13)</f>
        <v>1.41</v>
      </c>
      <c r="F13" s="199" t="str">
        <f>IF(ΓΑΛΑΚΤΟΚΟΜΙΚΑ!F13="","",ΓΑΛΑΚΤΟΚΟΜΙΚΑ!F13)</f>
        <v/>
      </c>
      <c r="G13" s="198">
        <f>IF(ΓΑΛΑΚΤΟΚΟΜΙΚΑ!G13="","",ΓΑΛΑΚΤΟΚΟΜΙΚΑ!G13)</f>
        <v>1.34</v>
      </c>
      <c r="H13" s="199" t="str">
        <f>IF(ΓΑΛΑΚΤΟΚΟΜΙΚΑ!H13="","",ΓΑΛΑΚΤΟΚΟΜΙΚΑ!H13)</f>
        <v/>
      </c>
      <c r="I13" s="198">
        <f>IF(ΓΑΛΑΚΤΟΚΟΜΙΚΑ!I13="","",ΓΑΛΑΚΤΟΚΟΜΙΚΑ!I13)</f>
        <v>1.41</v>
      </c>
      <c r="J13" s="199" t="str">
        <f>IF(ΓΑΛΑΚΤΟΚΟΜΙΚΑ!J13="","",ΓΑΛΑΚΤΟΚΟΜΙΚΑ!J13)</f>
        <v/>
      </c>
      <c r="K13" s="66" t="str">
        <f t="shared" si="0"/>
        <v/>
      </c>
      <c r="L13" s="359">
        <v>1.34</v>
      </c>
      <c r="M13" s="360" t="s">
        <v>259</v>
      </c>
      <c r="N13" s="375">
        <f t="shared" si="1"/>
        <v>1.34</v>
      </c>
      <c r="O13" s="376" t="str">
        <f t="shared" si="2"/>
        <v/>
      </c>
      <c r="P13" s="361">
        <v>1.41</v>
      </c>
      <c r="Q13" s="361" t="s">
        <v>259</v>
      </c>
      <c r="R13" s="375">
        <f t="shared" si="3"/>
        <v>1.41</v>
      </c>
      <c r="S13" s="379" t="str">
        <f t="shared" si="4"/>
        <v/>
      </c>
      <c r="T13" s="359" t="s">
        <v>259</v>
      </c>
      <c r="U13" s="360" t="s">
        <v>259</v>
      </c>
      <c r="V13" s="375">
        <f t="shared" si="5"/>
        <v>1.34</v>
      </c>
      <c r="W13" s="379" t="str">
        <f t="shared" si="6"/>
        <v/>
      </c>
      <c r="X13" s="359" t="s">
        <v>259</v>
      </c>
      <c r="Y13" s="360" t="s">
        <v>259</v>
      </c>
      <c r="Z13" s="375">
        <f t="shared" si="7"/>
        <v>1.41</v>
      </c>
      <c r="AA13" s="381" t="str">
        <f t="shared" si="8"/>
        <v/>
      </c>
      <c r="AB13" s="271" t="str">
        <f t="shared" ref="AB13:AB23" si="9">IF(OR(L13="",N13="",P13="",R13="",T13="",V13="",X13="",Z13=""),"DELETE","")</f>
        <v>DELETE</v>
      </c>
      <c r="AC13" s="282">
        <f t="shared" ref="AC13:AC23" si="10">IF(OR(N13="",L13=""),"",N13-L13)</f>
        <v>0</v>
      </c>
      <c r="AD13" s="392">
        <f t="shared" ref="AD13:AD23" si="11">IF(OR(R13="",P13=""),"",R13-P13)</f>
        <v>0</v>
      </c>
      <c r="AE13" s="392" t="str">
        <f t="shared" ref="AE13:AE23" si="12">IF(OR(V13="",T13=""),"",V13-T13)</f>
        <v/>
      </c>
      <c r="AF13" s="270" t="str">
        <f t="shared" ref="AF13:AF23" si="13">IF(OR(Z13="",X13=""),"",Z13-X13)</f>
        <v/>
      </c>
      <c r="AG13" s="256">
        <f t="shared" ref="AG13:AG73" si="14">IF(AND(C13="",E13="",G13="",I13=""),"",(MAX(C13:J13)-MIN(C13:J13)))</f>
        <v>6.999999999999984E-2</v>
      </c>
      <c r="AH13" s="257">
        <f t="shared" ref="AH13:AH73" si="15">IF(AND(AJ13="",AK13=""),"",(AJ13/AK13)-1)</f>
        <v>5.2238805970149071E-2</v>
      </c>
      <c r="AI13" s="258" t="str">
        <f t="shared" ref="AI13:AI73" si="16">IF(AH13="","",(IF(AH13&gt;$AH$10,"WARNING","")))</f>
        <v/>
      </c>
      <c r="AJ13" s="259">
        <f t="shared" ref="AJ13:AJ73" si="17">IF(AND(C13="",E13="",G13="",I13=""),"",(MAX(C13:J13)))</f>
        <v>1.41</v>
      </c>
      <c r="AK13" s="351">
        <f t="shared" ref="AK13:AK73" si="18">IF(AND(C13="",E13="",G13="",I13=""),"",(MIN(C13:J13)))</f>
        <v>1.34</v>
      </c>
      <c r="AL13" s="338"/>
      <c r="AM13" s="337"/>
      <c r="AN13" s="338"/>
      <c r="AO13" s="339"/>
      <c r="AP13" s="34"/>
      <c r="AQ13" s="34"/>
      <c r="AR13" s="34"/>
      <c r="AS13" s="34"/>
      <c r="AT13" s="34"/>
      <c r="BR13" s="34"/>
    </row>
    <row r="14" spans="1:70" x14ac:dyDescent="0.2">
      <c r="A14" s="218">
        <v>3</v>
      </c>
      <c r="B14" s="65" t="str">
        <f>IF(ΓΑΛΑΚΤΟΚΟΜΙΚΑ!B14="","",ΓΑΛΑΚΤΟΚΟΜΙΚΑ!B14)</f>
        <v>ΧΑΡΑΛΑΜΠΙΔΗΣ - ΚΡΙΣΤΗΣ  Ελαφρύ,1L Φιάλη</v>
      </c>
      <c r="C14" s="198">
        <f>IF(ΓΑΛΑΚΤΟΚΟΜΙΚΑ!C14="","",ΓΑΛΑΚΤΟΚΟΜΙΚΑ!C14)</f>
        <v>1.41</v>
      </c>
      <c r="D14" s="199" t="str">
        <f>IF(ΓΑΛΑΚΤΟΚΟΜΙΚΑ!D14="","",ΓΑΛΑΚΤΟΚΟΜΙΚΑ!D14)</f>
        <v/>
      </c>
      <c r="E14" s="198">
        <f>IF(ΓΑΛΑΚΤΟΚΟΜΙΚΑ!E14="","",ΓΑΛΑΚΤΟΚΟΜΙΚΑ!E14)</f>
        <v>1.41</v>
      </c>
      <c r="F14" s="199" t="str">
        <f>IF(ΓΑΛΑΚΤΟΚΟΜΙΚΑ!F14="","",ΓΑΛΑΚΤΟΚΟΜΙΚΑ!F14)</f>
        <v/>
      </c>
      <c r="G14" s="198">
        <f>IF(ΓΑΛΑΚΤΟΚΟΜΙΚΑ!G14="","",ΓΑΛΑΚΤΟΚΟΜΙΚΑ!G14)</f>
        <v>1.39</v>
      </c>
      <c r="H14" s="199" t="str">
        <f>IF(ΓΑΛΑΚΤΟΚΟΜΙΚΑ!H14="","",ΓΑΛΑΚΤΟΚΟΜΙΚΑ!H14)</f>
        <v/>
      </c>
      <c r="I14" s="198">
        <f>IF(ΓΑΛΑΚΤΟΚΟΜΙΚΑ!I14="","",ΓΑΛΑΚΤΟΚΟΜΙΚΑ!I14)</f>
        <v>1.41</v>
      </c>
      <c r="J14" s="199" t="str">
        <f>IF(ΓΑΛΑΚΤΟΚΟΜΙΚΑ!J14="","",ΓΑΛΑΚΤΟΚΟΜΙΚΑ!J14)</f>
        <v/>
      </c>
      <c r="K14" s="66" t="str">
        <f t="shared" si="0"/>
        <v/>
      </c>
      <c r="L14" s="359">
        <v>1.41</v>
      </c>
      <c r="M14" s="360" t="s">
        <v>259</v>
      </c>
      <c r="N14" s="375">
        <f t="shared" si="1"/>
        <v>1.41</v>
      </c>
      <c r="O14" s="376" t="str">
        <f t="shared" si="2"/>
        <v/>
      </c>
      <c r="P14" s="361">
        <v>1.41</v>
      </c>
      <c r="Q14" s="361" t="s">
        <v>259</v>
      </c>
      <c r="R14" s="375">
        <f t="shared" si="3"/>
        <v>1.41</v>
      </c>
      <c r="S14" s="379" t="str">
        <f t="shared" si="4"/>
        <v/>
      </c>
      <c r="T14" s="359">
        <v>1.39</v>
      </c>
      <c r="U14" s="360" t="s">
        <v>259</v>
      </c>
      <c r="V14" s="375">
        <f t="shared" si="5"/>
        <v>1.39</v>
      </c>
      <c r="W14" s="379" t="str">
        <f t="shared" si="6"/>
        <v/>
      </c>
      <c r="X14" s="359">
        <v>1.41</v>
      </c>
      <c r="Y14" s="360" t="s">
        <v>259</v>
      </c>
      <c r="Z14" s="375">
        <f t="shared" si="7"/>
        <v>1.41</v>
      </c>
      <c r="AA14" s="381" t="str">
        <f t="shared" si="8"/>
        <v/>
      </c>
      <c r="AB14" s="271" t="str">
        <f t="shared" si="9"/>
        <v/>
      </c>
      <c r="AC14" s="282">
        <f t="shared" si="10"/>
        <v>0</v>
      </c>
      <c r="AD14" s="392">
        <f t="shared" si="11"/>
        <v>0</v>
      </c>
      <c r="AE14" s="392">
        <f t="shared" si="12"/>
        <v>0</v>
      </c>
      <c r="AF14" s="270">
        <f t="shared" si="13"/>
        <v>0</v>
      </c>
      <c r="AG14" s="256">
        <f t="shared" si="14"/>
        <v>2.0000000000000018E-2</v>
      </c>
      <c r="AH14" s="257">
        <f t="shared" si="15"/>
        <v>1.4388489208633004E-2</v>
      </c>
      <c r="AI14" s="258" t="str">
        <f t="shared" si="16"/>
        <v/>
      </c>
      <c r="AJ14" s="259">
        <f t="shared" si="17"/>
        <v>1.41</v>
      </c>
      <c r="AK14" s="351">
        <f t="shared" si="18"/>
        <v>1.39</v>
      </c>
      <c r="AL14" s="338"/>
      <c r="AM14" s="337"/>
      <c r="AN14" s="338"/>
      <c r="AO14" s="339"/>
      <c r="AP14" s="34"/>
      <c r="AQ14" s="34"/>
      <c r="AR14" s="34"/>
      <c r="AS14" s="34"/>
      <c r="AT14" s="34"/>
      <c r="BR14" s="34"/>
    </row>
    <row r="15" spans="1:70" x14ac:dyDescent="0.2">
      <c r="A15" s="218">
        <v>4</v>
      </c>
      <c r="B15" s="65" t="str">
        <f>IF(ΓΑΛΑΚΤΟΚΟΜΙΚΑ!B15="","",ΓΑΛΑΚΤΟΚΟΜΙΚΑ!B15)</f>
        <v>ΛΑΝΙΤΗΣ Ελαφρύ  1L Φιάλη</v>
      </c>
      <c r="C15" s="198">
        <f>IF(ΓΑΛΑΚΤΟΚΟΜΙΚΑ!C15="","",ΓΑΛΑΚΤΟΚΟΜΙΚΑ!C15)</f>
        <v>1.34</v>
      </c>
      <c r="D15" s="199" t="str">
        <f>IF(ΓΑΛΑΚΤΟΚΟΜΙΚΑ!D15="","",ΓΑΛΑΚΤΟΚΟΜΙΚΑ!D15)</f>
        <v/>
      </c>
      <c r="E15" s="198">
        <f>IF(ΓΑΛΑΚΤΟΚΟΜΙΚΑ!E15="","",ΓΑΛΑΚΤΟΚΟΜΙΚΑ!E15)</f>
        <v>1.41</v>
      </c>
      <c r="F15" s="199" t="str">
        <f>IF(ΓΑΛΑΚΤΟΚΟΜΙΚΑ!F15="","",ΓΑΛΑΚΤΟΚΟΜΙΚΑ!F15)</f>
        <v/>
      </c>
      <c r="G15" s="198">
        <f>IF(ΓΑΛΑΚΤΟΚΟΜΙΚΑ!G15="","",ΓΑΛΑΚΤΟΚΟΜΙΚΑ!G15)</f>
        <v>1.34</v>
      </c>
      <c r="H15" s="199" t="str">
        <f>IF(ΓΑΛΑΚΤΟΚΟΜΙΚΑ!H15="","",ΓΑΛΑΚΤΟΚΟΜΙΚΑ!H15)</f>
        <v/>
      </c>
      <c r="I15" s="198">
        <f>IF(ΓΑΛΑΚΤΟΚΟΜΙΚΑ!I15="","",ΓΑΛΑΚΤΟΚΟΜΙΚΑ!I15)</f>
        <v>1.41</v>
      </c>
      <c r="J15" s="199" t="str">
        <f>IF(ΓΑΛΑΚΤΟΚΟΜΙΚΑ!J15="","",ΓΑΛΑΚΤΟΚΟΜΙΚΑ!J15)</f>
        <v/>
      </c>
      <c r="K15" s="66" t="str">
        <f t="shared" si="0"/>
        <v/>
      </c>
      <c r="L15" s="359">
        <v>1.34</v>
      </c>
      <c r="M15" s="360" t="s">
        <v>259</v>
      </c>
      <c r="N15" s="375">
        <f t="shared" si="1"/>
        <v>1.34</v>
      </c>
      <c r="O15" s="376" t="str">
        <f t="shared" si="2"/>
        <v/>
      </c>
      <c r="P15" s="361">
        <v>1.41</v>
      </c>
      <c r="Q15" s="361" t="s">
        <v>259</v>
      </c>
      <c r="R15" s="375">
        <f t="shared" si="3"/>
        <v>1.41</v>
      </c>
      <c r="S15" s="379" t="str">
        <f t="shared" si="4"/>
        <v/>
      </c>
      <c r="T15" s="359">
        <v>1.34</v>
      </c>
      <c r="U15" s="360" t="s">
        <v>259</v>
      </c>
      <c r="V15" s="375">
        <f t="shared" si="5"/>
        <v>1.34</v>
      </c>
      <c r="W15" s="379" t="str">
        <f t="shared" si="6"/>
        <v/>
      </c>
      <c r="X15" s="359">
        <v>1.41</v>
      </c>
      <c r="Y15" s="360" t="s">
        <v>259</v>
      </c>
      <c r="Z15" s="375">
        <f t="shared" si="7"/>
        <v>1.41</v>
      </c>
      <c r="AA15" s="381" t="str">
        <f t="shared" si="8"/>
        <v/>
      </c>
      <c r="AB15" s="271" t="str">
        <f t="shared" si="9"/>
        <v/>
      </c>
      <c r="AC15" s="282">
        <f t="shared" si="10"/>
        <v>0</v>
      </c>
      <c r="AD15" s="392">
        <f t="shared" si="11"/>
        <v>0</v>
      </c>
      <c r="AE15" s="392">
        <f t="shared" si="12"/>
        <v>0</v>
      </c>
      <c r="AF15" s="270">
        <f t="shared" si="13"/>
        <v>0</v>
      </c>
      <c r="AG15" s="256">
        <f t="shared" si="14"/>
        <v>6.999999999999984E-2</v>
      </c>
      <c r="AH15" s="257">
        <f t="shared" si="15"/>
        <v>5.2238805970149071E-2</v>
      </c>
      <c r="AI15" s="258" t="str">
        <f t="shared" si="16"/>
        <v/>
      </c>
      <c r="AJ15" s="259">
        <f t="shared" si="17"/>
        <v>1.41</v>
      </c>
      <c r="AK15" s="351">
        <f t="shared" si="18"/>
        <v>1.34</v>
      </c>
      <c r="AL15" s="338"/>
      <c r="AM15" s="337"/>
      <c r="AN15" s="338"/>
      <c r="AO15" s="339"/>
      <c r="AP15" s="34"/>
      <c r="AQ15" s="34"/>
      <c r="AR15" s="34"/>
      <c r="AS15" s="34"/>
      <c r="AT15" s="34"/>
      <c r="BR15" s="34"/>
    </row>
    <row r="16" spans="1:70" x14ac:dyDescent="0.2">
      <c r="A16" s="218">
        <v>5</v>
      </c>
      <c r="B16" s="65" t="str">
        <f>IF(ΓΑΛΑΚΤΟΚΟΜΙΚΑ!B16="","",ΓΑΛΑΚΤΟΚΟΜΙΚΑ!B16)</f>
        <v>ΧΑΡΑΛΑΜΠΙΔΗΣ - ΚΡΙΣΤΗΣ  Άπαχο,  1L Φιάλη</v>
      </c>
      <c r="C16" s="198" t="str">
        <f>IF(ΓΑΛΑΚΤΟΚΟΜΙΚΑ!C16="","",ΓΑΛΑΚΤΟΚΟΜΙΚΑ!C16)</f>
        <v/>
      </c>
      <c r="D16" s="199" t="str">
        <f>IF(ΓΑΛΑΚΤΟΚΟΜΙΚΑ!D16="","",ΓΑΛΑΚΤΟΚΟΜΙΚΑ!D16)</f>
        <v/>
      </c>
      <c r="E16" s="198">
        <f>IF(ΓΑΛΑΚΤΟΚΟΜΙΚΑ!E16="","",ΓΑΛΑΚΤΟΚΟΜΙΚΑ!E16)</f>
        <v>1.41</v>
      </c>
      <c r="F16" s="199" t="str">
        <f>IF(ΓΑΛΑΚΤΟΚΟΜΙΚΑ!F16="","",ΓΑΛΑΚΤΟΚΟΜΙΚΑ!F16)</f>
        <v/>
      </c>
      <c r="G16" s="198">
        <f>IF(ΓΑΛΑΚΤΟΚΟΜΙΚΑ!G16="","",ΓΑΛΑΚΤΟΚΟΜΙΚΑ!G16)</f>
        <v>1.39</v>
      </c>
      <c r="H16" s="199" t="str">
        <f>IF(ΓΑΛΑΚΤΟΚΟΜΙΚΑ!H16="","",ΓΑΛΑΚΤΟΚΟΜΙΚΑ!H16)</f>
        <v/>
      </c>
      <c r="I16" s="198">
        <f>IF(ΓΑΛΑΚΤΟΚΟΜΙΚΑ!I16="","",ΓΑΛΑΚΤΟΚΟΜΙΚΑ!I16)</f>
        <v>1.41</v>
      </c>
      <c r="J16" s="199" t="str">
        <f>IF(ΓΑΛΑΚΤΟΚΟΜΙΚΑ!J16="","",ΓΑΛΑΚΤΟΚΟΜΙΚΑ!J16)</f>
        <v/>
      </c>
      <c r="K16" s="66" t="str">
        <f t="shared" si="0"/>
        <v>DELETE</v>
      </c>
      <c r="L16" s="359" t="s">
        <v>259</v>
      </c>
      <c r="M16" s="360" t="s">
        <v>259</v>
      </c>
      <c r="N16" s="375" t="str">
        <f t="shared" si="1"/>
        <v/>
      </c>
      <c r="O16" s="376" t="str">
        <f t="shared" si="2"/>
        <v/>
      </c>
      <c r="P16" s="361">
        <v>1.41</v>
      </c>
      <c r="Q16" s="361" t="s">
        <v>259</v>
      </c>
      <c r="R16" s="375">
        <f t="shared" si="3"/>
        <v>1.41</v>
      </c>
      <c r="S16" s="379" t="str">
        <f t="shared" si="4"/>
        <v/>
      </c>
      <c r="T16" s="359">
        <v>1.39</v>
      </c>
      <c r="U16" s="360" t="s">
        <v>259</v>
      </c>
      <c r="V16" s="375">
        <f t="shared" si="5"/>
        <v>1.39</v>
      </c>
      <c r="W16" s="379" t="str">
        <f t="shared" si="6"/>
        <v/>
      </c>
      <c r="X16" s="359" t="s">
        <v>259</v>
      </c>
      <c r="Y16" s="360" t="s">
        <v>259</v>
      </c>
      <c r="Z16" s="375">
        <f t="shared" si="7"/>
        <v>1.41</v>
      </c>
      <c r="AA16" s="381" t="str">
        <f t="shared" si="8"/>
        <v/>
      </c>
      <c r="AB16" s="271" t="str">
        <f t="shared" si="9"/>
        <v>DELETE</v>
      </c>
      <c r="AC16" s="282" t="str">
        <f t="shared" si="10"/>
        <v/>
      </c>
      <c r="AD16" s="392">
        <f t="shared" si="11"/>
        <v>0</v>
      </c>
      <c r="AE16" s="392">
        <f t="shared" si="12"/>
        <v>0</v>
      </c>
      <c r="AF16" s="270" t="str">
        <f t="shared" si="13"/>
        <v/>
      </c>
      <c r="AG16" s="256">
        <f t="shared" si="14"/>
        <v>2.0000000000000018E-2</v>
      </c>
      <c r="AH16" s="257">
        <f t="shared" si="15"/>
        <v>1.4388489208633004E-2</v>
      </c>
      <c r="AI16" s="258" t="str">
        <f t="shared" si="16"/>
        <v/>
      </c>
      <c r="AJ16" s="259">
        <f t="shared" si="17"/>
        <v>1.41</v>
      </c>
      <c r="AK16" s="351">
        <f t="shared" si="18"/>
        <v>1.39</v>
      </c>
      <c r="AL16" s="338"/>
      <c r="AM16" s="337"/>
      <c r="AN16" s="338"/>
      <c r="AO16" s="339"/>
      <c r="AP16" s="34"/>
      <c r="AQ16" s="34"/>
      <c r="AR16" s="34"/>
      <c r="AS16" s="34"/>
      <c r="AT16" s="34"/>
      <c r="BR16" s="34"/>
    </row>
    <row r="17" spans="1:70" x14ac:dyDescent="0.2">
      <c r="A17" s="218">
        <v>6</v>
      </c>
      <c r="B17" s="65" t="str">
        <f>IF(ΓΑΛΑΚΤΟΚΟΜΙΚΑ!B17="","",ΓΑΛΑΚΤΟΚΟΜΙΚΑ!B17)</f>
        <v>ΛΑΝΙΤΗΣ Άπαχο,  1L Φιάλη</v>
      </c>
      <c r="C17" s="198">
        <f>IF(ΓΑΛΑΚΤΟΚΟΜΙΚΑ!C17="","",ΓΑΛΑΚΤΟΚΟΜΙΚΑ!C17)</f>
        <v>1.34</v>
      </c>
      <c r="D17" s="199" t="str">
        <f>IF(ΓΑΛΑΚΤΟΚΟΜΙΚΑ!D17="","",ΓΑΛΑΚΤΟΚΟΜΙΚΑ!D17)</f>
        <v/>
      </c>
      <c r="E17" s="198">
        <f>IF(ΓΑΛΑΚΤΟΚΟΜΙΚΑ!E17="","",ΓΑΛΑΚΤΟΚΟΜΙΚΑ!E17)</f>
        <v>1.41</v>
      </c>
      <c r="F17" s="199" t="str">
        <f>IF(ΓΑΛΑΚΤΟΚΟΜΙΚΑ!F17="","",ΓΑΛΑΚΤΟΚΟΜΙΚΑ!F17)</f>
        <v/>
      </c>
      <c r="G17" s="198">
        <f>IF(ΓΑΛΑΚΤΟΚΟΜΙΚΑ!G17="","",ΓΑΛΑΚΤΟΚΟΜΙΚΑ!G17)</f>
        <v>1.34</v>
      </c>
      <c r="H17" s="199" t="str">
        <f>IF(ΓΑΛΑΚΤΟΚΟΜΙΚΑ!H17="","",ΓΑΛΑΚΤΟΚΟΜΙΚΑ!H17)</f>
        <v/>
      </c>
      <c r="I17" s="198">
        <f>IF(ΓΑΛΑΚΤΟΚΟΜΙΚΑ!I17="","",ΓΑΛΑΚΤΟΚΟΜΙΚΑ!I17)</f>
        <v>1.41</v>
      </c>
      <c r="J17" s="199" t="str">
        <f>IF(ΓΑΛΑΚΤΟΚΟΜΙΚΑ!J17="","",ΓΑΛΑΚΤΟΚΟΜΙΚΑ!J17)</f>
        <v/>
      </c>
      <c r="K17" s="66" t="str">
        <f t="shared" si="0"/>
        <v/>
      </c>
      <c r="L17" s="359">
        <v>1.34</v>
      </c>
      <c r="M17" s="360" t="s">
        <v>259</v>
      </c>
      <c r="N17" s="375">
        <f t="shared" si="1"/>
        <v>1.34</v>
      </c>
      <c r="O17" s="376" t="str">
        <f t="shared" si="2"/>
        <v/>
      </c>
      <c r="P17" s="361" t="s">
        <v>259</v>
      </c>
      <c r="Q17" s="361" t="s">
        <v>259</v>
      </c>
      <c r="R17" s="375">
        <f t="shared" si="3"/>
        <v>1.41</v>
      </c>
      <c r="S17" s="379" t="str">
        <f t="shared" si="4"/>
        <v/>
      </c>
      <c r="T17" s="359">
        <v>1.34</v>
      </c>
      <c r="U17" s="360" t="s">
        <v>259</v>
      </c>
      <c r="V17" s="375">
        <f t="shared" si="5"/>
        <v>1.34</v>
      </c>
      <c r="W17" s="379" t="str">
        <f t="shared" si="6"/>
        <v/>
      </c>
      <c r="X17" s="359">
        <v>1.41</v>
      </c>
      <c r="Y17" s="360" t="s">
        <v>259</v>
      </c>
      <c r="Z17" s="375">
        <f t="shared" si="7"/>
        <v>1.41</v>
      </c>
      <c r="AA17" s="381" t="str">
        <f t="shared" si="8"/>
        <v/>
      </c>
      <c r="AB17" s="271" t="str">
        <f t="shared" si="9"/>
        <v>DELETE</v>
      </c>
      <c r="AC17" s="282">
        <f t="shared" si="10"/>
        <v>0</v>
      </c>
      <c r="AD17" s="392" t="str">
        <f t="shared" si="11"/>
        <v/>
      </c>
      <c r="AE17" s="392">
        <f t="shared" si="12"/>
        <v>0</v>
      </c>
      <c r="AF17" s="270">
        <f t="shared" si="13"/>
        <v>0</v>
      </c>
      <c r="AG17" s="256">
        <f t="shared" si="14"/>
        <v>6.999999999999984E-2</v>
      </c>
      <c r="AH17" s="257">
        <f t="shared" si="15"/>
        <v>5.2238805970149071E-2</v>
      </c>
      <c r="AI17" s="258" t="str">
        <f t="shared" si="16"/>
        <v/>
      </c>
      <c r="AJ17" s="259">
        <f t="shared" si="17"/>
        <v>1.41</v>
      </c>
      <c r="AK17" s="351">
        <f t="shared" si="18"/>
        <v>1.34</v>
      </c>
      <c r="AL17" s="338"/>
      <c r="AM17" s="337"/>
      <c r="AN17" s="338"/>
      <c r="AO17" s="339"/>
      <c r="AP17" s="34"/>
      <c r="AQ17" s="34"/>
      <c r="AR17" s="34"/>
      <c r="AS17" s="34"/>
      <c r="AT17" s="34"/>
      <c r="BR17" s="34"/>
    </row>
    <row r="18" spans="1:70" x14ac:dyDescent="0.2">
      <c r="A18" s="218">
        <v>7</v>
      </c>
      <c r="B18" s="65" t="str">
        <f>IF(ΓΑΛΑΚΤΟΚΟΜΙΚΑ!B18="","",ΓΑΛΑΚΤΟΚΟΜΙΚΑ!B18)</f>
        <v>ΛΑΝΙΤΗΣ Γάλα Calcium Plus +40% ασβέστιο 1L Φιάλη</v>
      </c>
      <c r="C18" s="198">
        <f>IF(ΓΑΛΑΚΤΟΚΟΜΙΚΑ!C18="","",ΓΑΛΑΚΤΟΚΟΜΙΚΑ!C18)</f>
        <v>1.52</v>
      </c>
      <c r="D18" s="199" t="str">
        <f>IF(ΓΑΛΑΚΤΟΚΟΜΙΚΑ!D18="","",ΓΑΛΑΚΤΟΚΟΜΙΚΑ!D18)</f>
        <v/>
      </c>
      <c r="E18" s="198">
        <f>IF(ΓΑΛΑΚΤΟΚΟΜΙΚΑ!E18="","",ΓΑΛΑΚΤΟΚΟΜΙΚΑ!E18)</f>
        <v>1.67</v>
      </c>
      <c r="F18" s="199" t="str">
        <f>IF(ΓΑΛΑΚΤΟΚΟΜΙΚΑ!F18="","",ΓΑΛΑΚΤΟΚΟΜΙΚΑ!F18)</f>
        <v/>
      </c>
      <c r="G18" s="198">
        <f>IF(ΓΑΛΑΚΤΟΚΟΜΙΚΑ!G18="","",ΓΑΛΑΚΤΟΚΟΜΙΚΑ!G18)</f>
        <v>1.55</v>
      </c>
      <c r="H18" s="199" t="str">
        <f>IF(ΓΑΛΑΚΤΟΚΟΜΙΚΑ!H18="","",ΓΑΛΑΚΤΟΚΟΜΙΚΑ!H18)</f>
        <v/>
      </c>
      <c r="I18" s="198">
        <f>IF(ΓΑΛΑΚΤΟΚΟΜΙΚΑ!I18="","",ΓΑΛΑΚΤΟΚΟΜΙΚΑ!I18)</f>
        <v>1.64</v>
      </c>
      <c r="J18" s="199" t="str">
        <f>IF(ΓΑΛΑΚΤΟΚΟΜΙΚΑ!J18="","",ΓΑΛΑΚΤΟΚΟΜΙΚΑ!J18)</f>
        <v/>
      </c>
      <c r="K18" s="66" t="str">
        <f t="shared" si="0"/>
        <v/>
      </c>
      <c r="L18" s="359">
        <v>1.52</v>
      </c>
      <c r="M18" s="360" t="s">
        <v>259</v>
      </c>
      <c r="N18" s="375">
        <f t="shared" si="1"/>
        <v>1.52</v>
      </c>
      <c r="O18" s="376" t="str">
        <f t="shared" si="2"/>
        <v/>
      </c>
      <c r="P18" s="361" t="s">
        <v>259</v>
      </c>
      <c r="Q18" s="361" t="s">
        <v>259</v>
      </c>
      <c r="R18" s="375">
        <f t="shared" si="3"/>
        <v>1.67</v>
      </c>
      <c r="S18" s="379" t="str">
        <f t="shared" si="4"/>
        <v/>
      </c>
      <c r="T18" s="359">
        <v>1.55</v>
      </c>
      <c r="U18" s="360" t="s">
        <v>259</v>
      </c>
      <c r="V18" s="375">
        <f t="shared" si="5"/>
        <v>1.55</v>
      </c>
      <c r="W18" s="379" t="str">
        <f t="shared" si="6"/>
        <v/>
      </c>
      <c r="X18" s="359">
        <v>1.64</v>
      </c>
      <c r="Y18" s="360" t="s">
        <v>259</v>
      </c>
      <c r="Z18" s="375">
        <f t="shared" si="7"/>
        <v>1.64</v>
      </c>
      <c r="AA18" s="381" t="str">
        <f t="shared" si="8"/>
        <v/>
      </c>
      <c r="AB18" s="271" t="str">
        <f t="shared" si="9"/>
        <v>DELETE</v>
      </c>
      <c r="AC18" s="282">
        <f t="shared" si="10"/>
        <v>0</v>
      </c>
      <c r="AD18" s="392" t="str">
        <f t="shared" si="11"/>
        <v/>
      </c>
      <c r="AE18" s="392">
        <f t="shared" si="12"/>
        <v>0</v>
      </c>
      <c r="AF18" s="270">
        <f t="shared" si="13"/>
        <v>0</v>
      </c>
      <c r="AG18" s="256">
        <f t="shared" si="14"/>
        <v>0.14999999999999991</v>
      </c>
      <c r="AH18" s="257">
        <f t="shared" si="15"/>
        <v>9.8684210526315708E-2</v>
      </c>
      <c r="AI18" s="258" t="str">
        <f t="shared" si="16"/>
        <v/>
      </c>
      <c r="AJ18" s="259">
        <f t="shared" si="17"/>
        <v>1.67</v>
      </c>
      <c r="AK18" s="351">
        <f t="shared" si="18"/>
        <v>1.52</v>
      </c>
      <c r="AL18" s="338"/>
      <c r="AM18" s="337"/>
      <c r="AN18" s="338"/>
      <c r="AO18" s="339"/>
      <c r="AP18" s="34"/>
      <c r="AQ18" s="34"/>
      <c r="AR18" s="34"/>
      <c r="AS18" s="34"/>
      <c r="AT18" s="34"/>
      <c r="BR18" s="34"/>
    </row>
    <row r="19" spans="1:70" x14ac:dyDescent="0.2">
      <c r="A19" s="218">
        <v>8</v>
      </c>
      <c r="B19" s="65" t="str">
        <f>IF(ΓΑΛΑΚΤΟΚΟΜΙΚΑ!B19="","",ΓΑΛΑΚΤΟΚΟΜΙΚΑ!B19)</f>
        <v>ΧΑΡΑΛΑΜΠΙΔΗΣ - ΚΡΙΣΤΗΣ  Plus +40% Ασβέστιο 1L Φιάλη</v>
      </c>
      <c r="C19" s="198" t="str">
        <f>IF(ΓΑΛΑΚΤΟΚΟΜΙΚΑ!C19="","",ΓΑΛΑΚΤΟΚΟΜΙΚΑ!C19)</f>
        <v/>
      </c>
      <c r="D19" s="199" t="str">
        <f>IF(ΓΑΛΑΚΤΟΚΟΜΙΚΑ!D19="","",ΓΑΛΑΚΤΟΚΟΜΙΚΑ!D19)</f>
        <v/>
      </c>
      <c r="E19" s="198">
        <f>IF(ΓΑΛΑΚΤΟΚΟΜΙΚΑ!E19="","",ΓΑΛΑΚΤΟΚΟΜΙΚΑ!E19)</f>
        <v>1.6</v>
      </c>
      <c r="F19" s="199" t="str">
        <f>IF(ΓΑΛΑΚΤΟΚΟΜΙΚΑ!F19="","",ΓΑΛΑΚΤΟΚΟΜΙΚΑ!F19)</f>
        <v/>
      </c>
      <c r="G19" s="198">
        <f>IF(ΓΑΛΑΚΤΟΚΟΜΙΚΑ!G19="","",ΓΑΛΑΚΤΟΚΟΜΙΚΑ!G19)</f>
        <v>1.58</v>
      </c>
      <c r="H19" s="199" t="str">
        <f>IF(ΓΑΛΑΚΤΟΚΟΜΙΚΑ!H19="","",ΓΑΛΑΚΤΟΚΟΜΙΚΑ!H19)</f>
        <v/>
      </c>
      <c r="I19" s="198">
        <f>IF(ΓΑΛΑΚΤΟΚΟΜΙΚΑ!I19="","",ΓΑΛΑΚΤΟΚΟΜΙΚΑ!I19)</f>
        <v>1.63</v>
      </c>
      <c r="J19" s="199" t="str">
        <f>IF(ΓΑΛΑΚΤΟΚΟΜΙΚΑ!J19="","",ΓΑΛΑΚΤΟΚΟΜΙΚΑ!J19)</f>
        <v/>
      </c>
      <c r="K19" s="66" t="str">
        <f t="shared" si="0"/>
        <v>DELETE</v>
      </c>
      <c r="L19" s="359" t="s">
        <v>259</v>
      </c>
      <c r="M19" s="360" t="s">
        <v>259</v>
      </c>
      <c r="N19" s="375" t="str">
        <f t="shared" si="1"/>
        <v/>
      </c>
      <c r="O19" s="376" t="str">
        <f t="shared" si="2"/>
        <v/>
      </c>
      <c r="P19" s="361">
        <v>1.6</v>
      </c>
      <c r="Q19" s="361" t="s">
        <v>259</v>
      </c>
      <c r="R19" s="375">
        <f t="shared" si="3"/>
        <v>1.6</v>
      </c>
      <c r="S19" s="379" t="str">
        <f t="shared" si="4"/>
        <v/>
      </c>
      <c r="T19" s="359">
        <v>1.58</v>
      </c>
      <c r="U19" s="360" t="s">
        <v>259</v>
      </c>
      <c r="V19" s="375">
        <f t="shared" si="5"/>
        <v>1.58</v>
      </c>
      <c r="W19" s="379" t="str">
        <f t="shared" si="6"/>
        <v/>
      </c>
      <c r="X19" s="359">
        <v>1.63</v>
      </c>
      <c r="Y19" s="360" t="s">
        <v>259</v>
      </c>
      <c r="Z19" s="375">
        <f t="shared" si="7"/>
        <v>1.63</v>
      </c>
      <c r="AA19" s="381" t="str">
        <f t="shared" si="8"/>
        <v/>
      </c>
      <c r="AB19" s="271" t="str">
        <f t="shared" si="9"/>
        <v>DELETE</v>
      </c>
      <c r="AC19" s="282" t="str">
        <f t="shared" si="10"/>
        <v/>
      </c>
      <c r="AD19" s="392">
        <f t="shared" si="11"/>
        <v>0</v>
      </c>
      <c r="AE19" s="392">
        <f t="shared" si="12"/>
        <v>0</v>
      </c>
      <c r="AF19" s="270">
        <f t="shared" si="13"/>
        <v>0</v>
      </c>
      <c r="AG19" s="256">
        <f t="shared" si="14"/>
        <v>4.9999999999999822E-2</v>
      </c>
      <c r="AH19" s="257">
        <f t="shared" si="15"/>
        <v>3.1645569620253111E-2</v>
      </c>
      <c r="AI19" s="258" t="str">
        <f t="shared" si="16"/>
        <v/>
      </c>
      <c r="AJ19" s="259">
        <f t="shared" si="17"/>
        <v>1.63</v>
      </c>
      <c r="AK19" s="351">
        <f t="shared" si="18"/>
        <v>1.58</v>
      </c>
      <c r="AL19" s="338"/>
      <c r="AM19" s="337"/>
      <c r="AN19" s="338"/>
      <c r="AO19" s="339"/>
      <c r="AP19" s="34"/>
      <c r="AQ19" s="34"/>
      <c r="AR19" s="34"/>
      <c r="AS19" s="34"/>
      <c r="AT19" s="34"/>
      <c r="BR19" s="34"/>
    </row>
    <row r="20" spans="1:70" x14ac:dyDescent="0.2">
      <c r="A20" s="218">
        <v>9</v>
      </c>
      <c r="B20" s="65" t="str">
        <f>IF(ΓΑΛΑΚΤΟΚΟΜΙΚΑ!B20="","",ΓΑΛΑΚΤΟΚΟΜΙΚΑ!B20)</f>
        <v>ΧΑΡΑΛΑΜΠΙΔΗΣ - ΚΡΙΣΤΗΣ Γάλα Delact 1L Φιάλη</v>
      </c>
      <c r="C20" s="198" t="str">
        <f>IF(ΓΑΛΑΚΤΟΚΟΜΙΚΑ!C20="","",ΓΑΛΑΚΤΟΚΟΜΙΚΑ!C20)</f>
        <v/>
      </c>
      <c r="D20" s="199" t="str">
        <f>IF(ΓΑΛΑΚΤΟΚΟΜΙΚΑ!D20="","",ΓΑΛΑΚΤΟΚΟΜΙΚΑ!D20)</f>
        <v/>
      </c>
      <c r="E20" s="198">
        <f>IF(ΓΑΛΑΚΤΟΚΟΜΙΚΑ!E20="","",ΓΑΛΑΚΤΟΚΟΜΙΚΑ!E20)</f>
        <v>1.65</v>
      </c>
      <c r="F20" s="199" t="str">
        <f>IF(ΓΑΛΑΚΤΟΚΟΜΙΚΑ!F20="","",ΓΑΛΑΚΤΟΚΟΜΙΚΑ!F20)</f>
        <v/>
      </c>
      <c r="G20" s="198">
        <f>IF(ΓΑΛΑΚΤΟΚΟΜΙΚΑ!G20="","",ΓΑΛΑΚΤΟΚΟΜΙΚΑ!G20)</f>
        <v>1.62</v>
      </c>
      <c r="H20" s="199" t="str">
        <f>IF(ΓΑΛΑΚΤΟΚΟΜΙΚΑ!H20="","",ΓΑΛΑΚΤΟΚΟΜΙΚΑ!H20)</f>
        <v/>
      </c>
      <c r="I20" s="198" t="str">
        <f>IF(ΓΑΛΑΚΤΟΚΟΜΙΚΑ!I20="","",ΓΑΛΑΚΤΟΚΟΜΙΚΑ!I20)</f>
        <v/>
      </c>
      <c r="J20" s="199" t="str">
        <f>IF(ΓΑΛΑΚΤΟΚΟΜΙΚΑ!J20="","",ΓΑΛΑΚΤΟΚΟΜΙΚΑ!J20)</f>
        <v/>
      </c>
      <c r="K20" s="66" t="str">
        <f>IF(OR(C20="",E20="",G20="",I20=""),"DELETE","")</f>
        <v>DELETE</v>
      </c>
      <c r="L20" s="359">
        <v>1.65</v>
      </c>
      <c r="M20" s="360" t="s">
        <v>259</v>
      </c>
      <c r="N20" s="375" t="str">
        <f>C20</f>
        <v/>
      </c>
      <c r="O20" s="376" t="str">
        <f>D20</f>
        <v/>
      </c>
      <c r="P20" s="361">
        <v>1.65</v>
      </c>
      <c r="Q20" s="361" t="s">
        <v>259</v>
      </c>
      <c r="R20" s="375">
        <f>E20</f>
        <v>1.65</v>
      </c>
      <c r="S20" s="379" t="str">
        <f>F20</f>
        <v/>
      </c>
      <c r="T20" s="359">
        <v>1.62</v>
      </c>
      <c r="U20" s="360" t="s">
        <v>259</v>
      </c>
      <c r="V20" s="375">
        <f>G20</f>
        <v>1.62</v>
      </c>
      <c r="W20" s="379" t="str">
        <f>H20</f>
        <v/>
      </c>
      <c r="X20" s="359" t="s">
        <v>259</v>
      </c>
      <c r="Y20" s="360" t="s">
        <v>259</v>
      </c>
      <c r="Z20" s="375" t="str">
        <f>I20</f>
        <v/>
      </c>
      <c r="AA20" s="381" t="str">
        <f>J20</f>
        <v/>
      </c>
      <c r="AB20" s="271" t="str">
        <f>IF(OR(L20="",N20="",P20="",R20="",T20="",V20="",X20="",Z20=""),"DELETE","")</f>
        <v>DELETE</v>
      </c>
      <c r="AC20" s="282" t="str">
        <f>IF(OR(N20="",L20=""),"",N20-L20)</f>
        <v/>
      </c>
      <c r="AD20" s="392">
        <f>IF(OR(R20="",P20=""),"",R20-P20)</f>
        <v>0</v>
      </c>
      <c r="AE20" s="392">
        <f>IF(OR(V20="",T20=""),"",V20-T20)</f>
        <v>0</v>
      </c>
      <c r="AF20" s="270" t="str">
        <f>IF(OR(Z20="",X20=""),"",Z20-X20)</f>
        <v/>
      </c>
      <c r="AG20" s="256">
        <f>IF(AND(C20="",E20="",G20="",I20=""),"",(MAX(C20:J20)-MIN(C20:J20)))</f>
        <v>2.9999999999999805E-2</v>
      </c>
      <c r="AH20" s="257">
        <f>IF(AND(AJ20="",AK20=""),"",(AJ20/AK20)-1)</f>
        <v>1.8518518518518379E-2</v>
      </c>
      <c r="AI20" s="258" t="str">
        <f>IF(AH20="","",(IF(AH20&gt;$AH$10,"WARNING","")))</f>
        <v/>
      </c>
      <c r="AJ20" s="259">
        <f>IF(AND(C20="",E20="",G20="",I20=""),"",(MAX(C20:J20)))</f>
        <v>1.65</v>
      </c>
      <c r="AK20" s="351">
        <f>IF(AND(C20="",E20="",G20="",I20=""),"",(MIN(C20:J20)))</f>
        <v>1.62</v>
      </c>
      <c r="AL20" s="338"/>
      <c r="AM20" s="337"/>
      <c r="AN20" s="338"/>
      <c r="AO20" s="339"/>
      <c r="AP20" s="34"/>
      <c r="AQ20" s="34"/>
      <c r="AR20" s="34"/>
      <c r="AS20" s="34"/>
      <c r="AT20" s="34"/>
      <c r="BR20" s="34"/>
    </row>
    <row r="21" spans="1:70" x14ac:dyDescent="0.2">
      <c r="A21" s="218">
        <v>10</v>
      </c>
      <c r="B21" s="65" t="str">
        <f>IF(ΓΑΛΑΚΤΟΚΟΜΙΚΑ!B21="","",ΓΑΛΑΚΤΟΚΟΜΙΚΑ!B21)</f>
        <v>MILCO Γάλα Σοκολάτας 250ml</v>
      </c>
      <c r="C21" s="198" t="str">
        <f>IF(ΓΑΛΑΚΤΟΚΟΜΙΚΑ!C21="","",ΓΑΛΑΚΤΟΚΟΜΙΚΑ!C21)</f>
        <v/>
      </c>
      <c r="D21" s="199" t="str">
        <f>IF(ΓΑΛΑΚΤΟΚΟΜΙΚΑ!D21="","",ΓΑΛΑΚΤΟΚΟΜΙΚΑ!D21)</f>
        <v/>
      </c>
      <c r="E21" s="198">
        <f>IF(ΓΑΛΑΚΤΟΚΟΜΙΚΑ!E21="","",ΓΑΛΑΚΤΟΚΟΜΙΚΑ!E21)</f>
        <v>1.3</v>
      </c>
      <c r="F21" s="199" t="str">
        <f>IF(ΓΑΛΑΚΤΟΚΟΜΙΚΑ!F21="","",ΓΑΛΑΚΤΟΚΟΜΙΚΑ!F21)</f>
        <v/>
      </c>
      <c r="G21" s="198">
        <f>IF(ΓΑΛΑΚΤΟΚΟΜΙΚΑ!G21="","",ΓΑΛΑΚΤΟΚΟΜΙΚΑ!G21)</f>
        <v>1.25</v>
      </c>
      <c r="H21" s="199" t="str">
        <f>IF(ΓΑΛΑΚΤΟΚΟΜΙΚΑ!H21="","",ΓΑΛΑΚΤΟΚΟΜΙΚΑ!H21)</f>
        <v/>
      </c>
      <c r="I21" s="198">
        <f>IF(ΓΑΛΑΚΤΟΚΟΜΙΚΑ!I21="","",ΓΑΛΑΚΤΟΚΟΜΙΚΑ!I21)</f>
        <v>1.3</v>
      </c>
      <c r="J21" s="199" t="str">
        <f>IF(ΓΑΛΑΚΤΟΚΟΜΙΚΑ!J21="","",ΓΑΛΑΚΤΟΚΟΜΙΚΑ!J21)</f>
        <v/>
      </c>
      <c r="K21" s="66" t="str">
        <f t="shared" si="0"/>
        <v>DELETE</v>
      </c>
      <c r="L21" s="359" t="s">
        <v>259</v>
      </c>
      <c r="M21" s="360" t="s">
        <v>259</v>
      </c>
      <c r="N21" s="375" t="str">
        <f t="shared" si="1"/>
        <v/>
      </c>
      <c r="O21" s="376" t="str">
        <f t="shared" si="2"/>
        <v/>
      </c>
      <c r="P21" s="361">
        <v>1.3</v>
      </c>
      <c r="Q21" s="361" t="s">
        <v>259</v>
      </c>
      <c r="R21" s="375">
        <f t="shared" si="3"/>
        <v>1.3</v>
      </c>
      <c r="S21" s="379" t="str">
        <f t="shared" si="4"/>
        <v/>
      </c>
      <c r="T21" s="359" t="s">
        <v>259</v>
      </c>
      <c r="U21" s="360" t="s">
        <v>259</v>
      </c>
      <c r="V21" s="375">
        <f t="shared" si="5"/>
        <v>1.25</v>
      </c>
      <c r="W21" s="379" t="str">
        <f t="shared" si="6"/>
        <v/>
      </c>
      <c r="X21" s="359">
        <v>1.3</v>
      </c>
      <c r="Y21" s="360" t="s">
        <v>259</v>
      </c>
      <c r="Z21" s="375">
        <f t="shared" si="7"/>
        <v>1.3</v>
      </c>
      <c r="AA21" s="381" t="str">
        <f t="shared" si="8"/>
        <v/>
      </c>
      <c r="AB21" s="271" t="str">
        <f t="shared" si="9"/>
        <v>DELETE</v>
      </c>
      <c r="AC21" s="282" t="str">
        <f t="shared" si="10"/>
        <v/>
      </c>
      <c r="AD21" s="392">
        <f t="shared" si="11"/>
        <v>0</v>
      </c>
      <c r="AE21" s="392" t="str">
        <f t="shared" si="12"/>
        <v/>
      </c>
      <c r="AF21" s="270">
        <f t="shared" si="13"/>
        <v>0</v>
      </c>
      <c r="AG21" s="256">
        <f t="shared" si="14"/>
        <v>5.0000000000000044E-2</v>
      </c>
      <c r="AH21" s="257">
        <f t="shared" si="15"/>
        <v>4.0000000000000036E-2</v>
      </c>
      <c r="AI21" s="258" t="str">
        <f t="shared" si="16"/>
        <v/>
      </c>
      <c r="AJ21" s="259">
        <f t="shared" si="17"/>
        <v>1.3</v>
      </c>
      <c r="AK21" s="351">
        <f t="shared" si="18"/>
        <v>1.25</v>
      </c>
      <c r="AL21" s="338"/>
      <c r="AM21" s="337"/>
      <c r="AN21" s="338"/>
      <c r="AO21" s="339"/>
      <c r="AP21" s="34"/>
      <c r="AQ21" s="34"/>
      <c r="AR21" s="34"/>
      <c r="AS21" s="34"/>
      <c r="AT21" s="34"/>
      <c r="BR21" s="34"/>
    </row>
    <row r="22" spans="1:70" x14ac:dyDescent="0.2">
      <c r="A22" s="218">
        <v>11</v>
      </c>
      <c r="B22" s="65" t="str">
        <f>IF(ΓΑΛΑΚΤΟΚΟΜΙΚΑ!B22="","",ΓΑΛΑΚΤΟΚΟΜΙΚΑ!B22)</f>
        <v xml:space="preserve">ΧΑΡΑΛΑΜΠΙΔΗΣ - ΚΡΙΣΤΗΣ  Γάλα Σοκολάτας 250ml </v>
      </c>
      <c r="C22" s="198">
        <f>IF(ΓΑΛΑΚΤΟΚΟΜΙΚΑ!C22="","",ΓΑΛΑΚΤΟΚΟΜΙΚΑ!C22)</f>
        <v>1</v>
      </c>
      <c r="D22" s="199" t="str">
        <f>IF(ΓΑΛΑΚΤΟΚΟΜΙΚΑ!D22="","",ΓΑΛΑΚΤΟΚΟΜΙΚΑ!D22)</f>
        <v/>
      </c>
      <c r="E22" s="198">
        <f>IF(ΓΑΛΑΚΤΟΚΟΜΙΚΑ!E22="","",ΓΑΛΑΚΤΟΚΟΜΙΚΑ!E22)</f>
        <v>1</v>
      </c>
      <c r="F22" s="199" t="str">
        <f>IF(ΓΑΛΑΚΤΟΚΟΜΙΚΑ!F22="","",ΓΑΛΑΚΤΟΚΟΜΙΚΑ!F22)</f>
        <v/>
      </c>
      <c r="G22" s="198">
        <f>IF(ΓΑΛΑΚΤΟΚΟΜΙΚΑ!G22="","",ΓΑΛΑΚΤΟΚΟΜΙΚΑ!G22)</f>
        <v>0.93</v>
      </c>
      <c r="H22" s="199" t="str">
        <f>IF(ΓΑΛΑΚΤΟΚΟΜΙΚΑ!H22="","",ΓΑΛΑΚΤΟΚΟΜΙΚΑ!H22)</f>
        <v/>
      </c>
      <c r="I22" s="198">
        <f>IF(ΓΑΛΑΚΤΟΚΟΜΙΚΑ!I22="","",ΓΑΛΑΚΤΟΚΟΜΙΚΑ!I22)</f>
        <v>1</v>
      </c>
      <c r="J22" s="199" t="str">
        <f>IF(ΓΑΛΑΚΤΟΚΟΜΙΚΑ!J22="","",ΓΑΛΑΚΤΟΚΟΜΙΚΑ!J22)</f>
        <v/>
      </c>
      <c r="K22" s="66" t="str">
        <f t="shared" si="0"/>
        <v/>
      </c>
      <c r="L22" s="359" t="s">
        <v>259</v>
      </c>
      <c r="M22" s="360" t="s">
        <v>259</v>
      </c>
      <c r="N22" s="375">
        <f t="shared" si="1"/>
        <v>1</v>
      </c>
      <c r="O22" s="376" t="str">
        <f t="shared" si="2"/>
        <v/>
      </c>
      <c r="P22" s="361">
        <v>1</v>
      </c>
      <c r="Q22" s="361" t="s">
        <v>259</v>
      </c>
      <c r="R22" s="375">
        <f t="shared" si="3"/>
        <v>1</v>
      </c>
      <c r="S22" s="379" t="str">
        <f t="shared" si="4"/>
        <v/>
      </c>
      <c r="T22" s="359">
        <v>0.93</v>
      </c>
      <c r="U22" s="360" t="s">
        <v>259</v>
      </c>
      <c r="V22" s="375">
        <f t="shared" si="5"/>
        <v>0.93</v>
      </c>
      <c r="W22" s="379" t="str">
        <f t="shared" si="6"/>
        <v/>
      </c>
      <c r="X22" s="359">
        <v>1</v>
      </c>
      <c r="Y22" s="360" t="s">
        <v>259</v>
      </c>
      <c r="Z22" s="375">
        <f t="shared" si="7"/>
        <v>1</v>
      </c>
      <c r="AA22" s="381" t="str">
        <f t="shared" si="8"/>
        <v/>
      </c>
      <c r="AB22" s="271" t="str">
        <f>IF(OR(L22="",N22="",P22="",R22="",T22="",V22="",X22="",Z22=""),"DELETE","")</f>
        <v>DELETE</v>
      </c>
      <c r="AC22" s="282" t="str">
        <f t="shared" si="10"/>
        <v/>
      </c>
      <c r="AD22" s="392">
        <f t="shared" si="11"/>
        <v>0</v>
      </c>
      <c r="AE22" s="392">
        <f t="shared" si="12"/>
        <v>0</v>
      </c>
      <c r="AF22" s="270">
        <f t="shared" si="13"/>
        <v>0</v>
      </c>
      <c r="AG22" s="256">
        <f t="shared" si="14"/>
        <v>6.9999999999999951E-2</v>
      </c>
      <c r="AH22" s="257">
        <f t="shared" si="15"/>
        <v>7.5268817204301008E-2</v>
      </c>
      <c r="AI22" s="258" t="str">
        <f t="shared" si="16"/>
        <v/>
      </c>
      <c r="AJ22" s="259">
        <f t="shared" si="17"/>
        <v>1</v>
      </c>
      <c r="AK22" s="351">
        <f t="shared" si="18"/>
        <v>0.93</v>
      </c>
      <c r="AL22" s="338"/>
      <c r="AM22" s="337"/>
      <c r="AN22" s="338"/>
      <c r="AO22" s="339"/>
      <c r="AP22" s="34"/>
      <c r="AQ22" s="34"/>
      <c r="AR22" s="34"/>
      <c r="AS22" s="34"/>
      <c r="AT22" s="34"/>
      <c r="BR22" s="34"/>
    </row>
    <row r="23" spans="1:70" x14ac:dyDescent="0.2">
      <c r="A23" s="218">
        <v>12</v>
      </c>
      <c r="B23" s="65" t="str">
        <f>IF(ΓΑΛΑΚΤΟΚΟΜΙΚΑ!B23="","",ΓΑΛΑΚΤΟΚΟΜΙΚΑ!B23)</f>
        <v>ΛΑΝΙΤΗΣ Σοκολάτας "Shake" 250ml</v>
      </c>
      <c r="C23" s="198">
        <f>IF(ΓΑΛΑΚΤΟΚΟΜΙΚΑ!C23="","",ΓΑΛΑΚΤΟΚΟΜΙΚΑ!C23)</f>
        <v>1.2</v>
      </c>
      <c r="D23" s="199" t="str">
        <f>IF(ΓΑΛΑΚΤΟΚΟΜΙΚΑ!D23="","",ΓΑΛΑΚΤΟΚΟΜΙΚΑ!D23)</f>
        <v/>
      </c>
      <c r="E23" s="198">
        <f>IF(ΓΑΛΑΚΤΟΚΟΜΙΚΑ!E23="","",ΓΑΛΑΚΤΟΚΟΜΙΚΑ!E23)</f>
        <v>1.05</v>
      </c>
      <c r="F23" s="199" t="str">
        <f>IF(ΓΑΛΑΚΤΟΚΟΜΙΚΑ!F23="","",ΓΑΛΑΚΤΟΚΟΜΙΚΑ!F23)</f>
        <v/>
      </c>
      <c r="G23" s="198" t="str">
        <f>IF(ΓΑΛΑΚΤΟΚΟΜΙΚΑ!G23="","",ΓΑΛΑΚΤΟΚΟΜΙΚΑ!G23)</f>
        <v/>
      </c>
      <c r="H23" s="199" t="str">
        <f>IF(ΓΑΛΑΚΤΟΚΟΜΙΚΑ!H23="","",ΓΑΛΑΚΤΟΚΟΜΙΚΑ!H23)</f>
        <v/>
      </c>
      <c r="I23" s="198">
        <f>IF(ΓΑΛΑΚΤΟΚΟΜΙΚΑ!I23="","",ΓΑΛΑΚΤΟΚΟΜΙΚΑ!I23)</f>
        <v>1.05</v>
      </c>
      <c r="J23" s="199" t="str">
        <f>IF(ΓΑΛΑΚΤΟΚΟΜΙΚΑ!J23="","",ΓΑΛΑΚΤΟΚΟΜΙΚΑ!J23)</f>
        <v/>
      </c>
      <c r="K23" s="66" t="str">
        <f t="shared" si="0"/>
        <v>DELETE</v>
      </c>
      <c r="L23" s="359">
        <v>1.2</v>
      </c>
      <c r="M23" s="360" t="s">
        <v>259</v>
      </c>
      <c r="N23" s="375">
        <f t="shared" si="1"/>
        <v>1.2</v>
      </c>
      <c r="O23" s="376" t="str">
        <f t="shared" si="2"/>
        <v/>
      </c>
      <c r="P23" s="361">
        <v>1.05</v>
      </c>
      <c r="Q23" s="361" t="s">
        <v>259</v>
      </c>
      <c r="R23" s="375">
        <f t="shared" si="3"/>
        <v>1.05</v>
      </c>
      <c r="S23" s="379" t="str">
        <f t="shared" si="4"/>
        <v/>
      </c>
      <c r="T23" s="359">
        <v>0.95</v>
      </c>
      <c r="U23" s="360" t="s">
        <v>259</v>
      </c>
      <c r="V23" s="375" t="str">
        <f t="shared" si="5"/>
        <v/>
      </c>
      <c r="W23" s="379" t="str">
        <f t="shared" si="6"/>
        <v/>
      </c>
      <c r="X23" s="359">
        <v>1.05</v>
      </c>
      <c r="Y23" s="360" t="s">
        <v>259</v>
      </c>
      <c r="Z23" s="375">
        <f t="shared" si="7"/>
        <v>1.05</v>
      </c>
      <c r="AA23" s="381" t="str">
        <f t="shared" si="8"/>
        <v/>
      </c>
      <c r="AB23" s="271" t="str">
        <f t="shared" si="9"/>
        <v>DELETE</v>
      </c>
      <c r="AC23" s="282">
        <f t="shared" si="10"/>
        <v>0</v>
      </c>
      <c r="AD23" s="392">
        <f t="shared" si="11"/>
        <v>0</v>
      </c>
      <c r="AE23" s="392" t="str">
        <f t="shared" si="12"/>
        <v/>
      </c>
      <c r="AF23" s="270">
        <f t="shared" si="13"/>
        <v>0</v>
      </c>
      <c r="AG23" s="256">
        <f t="shared" si="14"/>
        <v>0.14999999999999991</v>
      </c>
      <c r="AH23" s="257">
        <f t="shared" si="15"/>
        <v>0.14285714285714279</v>
      </c>
      <c r="AI23" s="258" t="str">
        <f t="shared" si="16"/>
        <v/>
      </c>
      <c r="AJ23" s="259">
        <f t="shared" si="17"/>
        <v>1.2</v>
      </c>
      <c r="AK23" s="351">
        <f t="shared" si="18"/>
        <v>1.05</v>
      </c>
      <c r="AL23" s="338"/>
      <c r="AM23" s="337"/>
      <c r="AN23" s="338"/>
      <c r="AO23" s="339"/>
      <c r="AP23" s="34"/>
      <c r="AQ23" s="34"/>
      <c r="AR23" s="34"/>
      <c r="AS23" s="34"/>
      <c r="AT23" s="34"/>
      <c r="BR23" s="34"/>
    </row>
    <row r="24" spans="1:70" x14ac:dyDescent="0.2">
      <c r="A24" s="63"/>
      <c r="B24" s="67"/>
      <c r="C24" s="150">
        <f>SUM(C11:C23)</f>
        <v>9.1499999999999986</v>
      </c>
      <c r="D24" s="151"/>
      <c r="E24" s="150">
        <f>SUM(E11:E23)</f>
        <v>16.73</v>
      </c>
      <c r="F24" s="151"/>
      <c r="G24" s="150">
        <f>SUM(G11:G23)</f>
        <v>15.120000000000001</v>
      </c>
      <c r="H24" s="151"/>
      <c r="I24" s="150">
        <f>SUM(I11:I23)</f>
        <v>13.670000000000002</v>
      </c>
      <c r="J24" s="151"/>
      <c r="K24" s="66"/>
      <c r="L24" s="359"/>
      <c r="M24" s="360"/>
      <c r="N24" s="375"/>
      <c r="O24" s="376"/>
      <c r="P24" s="361"/>
      <c r="Q24" s="361"/>
      <c r="R24" s="375"/>
      <c r="S24" s="379"/>
      <c r="T24" s="359"/>
      <c r="U24" s="360"/>
      <c r="V24" s="375"/>
      <c r="W24" s="379"/>
      <c r="X24" s="359"/>
      <c r="Y24" s="360"/>
      <c r="Z24" s="375"/>
      <c r="AA24" s="381"/>
      <c r="AB24" s="271"/>
      <c r="AC24" s="282"/>
      <c r="AD24" s="392"/>
      <c r="AE24" s="392"/>
      <c r="AF24" s="270"/>
      <c r="AG24" s="256"/>
      <c r="AH24" s="257"/>
      <c r="AI24" s="258"/>
      <c r="AJ24" s="259"/>
      <c r="AK24" s="351"/>
      <c r="AL24" s="338"/>
      <c r="AM24" s="337"/>
      <c r="AN24" s="338"/>
      <c r="AO24" s="339"/>
      <c r="AP24" s="34"/>
      <c r="AQ24" s="34"/>
      <c r="AR24" s="34"/>
      <c r="AS24" s="34"/>
      <c r="AT24" s="34"/>
      <c r="BR24" s="34"/>
    </row>
    <row r="25" spans="1:70" ht="15.75" x14ac:dyDescent="0.25">
      <c r="A25" s="63"/>
      <c r="B25" s="68" t="s">
        <v>57</v>
      </c>
      <c r="C25" s="148"/>
      <c r="D25" s="152"/>
      <c r="E25" s="148"/>
      <c r="F25" s="152"/>
      <c r="G25" s="148"/>
      <c r="H25" s="152"/>
      <c r="I25" s="148"/>
      <c r="J25" s="152"/>
      <c r="K25" s="66"/>
      <c r="L25" s="359"/>
      <c r="M25" s="360"/>
      <c r="N25" s="375"/>
      <c r="O25" s="376"/>
      <c r="P25" s="361"/>
      <c r="Q25" s="361"/>
      <c r="R25" s="375"/>
      <c r="S25" s="379"/>
      <c r="T25" s="359"/>
      <c r="U25" s="360"/>
      <c r="V25" s="375"/>
      <c r="W25" s="379"/>
      <c r="X25" s="359"/>
      <c r="Y25" s="360"/>
      <c r="Z25" s="375"/>
      <c r="AA25" s="381"/>
      <c r="AB25" s="271"/>
      <c r="AC25" s="282"/>
      <c r="AD25" s="392"/>
      <c r="AE25" s="392"/>
      <c r="AF25" s="270"/>
      <c r="AG25" s="256"/>
      <c r="AH25" s="257"/>
      <c r="AI25" s="258"/>
      <c r="AJ25" s="259"/>
      <c r="AK25" s="351"/>
      <c r="AL25" s="338"/>
      <c r="AM25" s="337"/>
      <c r="AN25" s="338"/>
      <c r="AO25" s="339"/>
      <c r="AP25" s="34"/>
      <c r="AQ25" s="34"/>
      <c r="AR25" s="34"/>
      <c r="AS25" s="34"/>
      <c r="AT25" s="34"/>
      <c r="BR25" s="34"/>
    </row>
    <row r="26" spans="1:70" x14ac:dyDescent="0.2">
      <c r="A26" s="218">
        <v>13</v>
      </c>
      <c r="B26" s="65" t="str">
        <f>IF(ΓΑΛΑΚΤΟΚΟΜΙΚΑ!B26="","",ΓΑΛΑΚΤΟΚΟΜΙΚΑ!B26)</f>
        <v>NESTLE Milkmaid συμπ. 397g</v>
      </c>
      <c r="C26" s="198" t="str">
        <f>IF(ΓΑΛΑΚΤΟΚΟΜΙΚΑ!C26="","",ΓΑΛΑΚΤΟΚΟΜΙΚΑ!C26)</f>
        <v/>
      </c>
      <c r="D26" s="199" t="str">
        <f>IF(ΓΑΛΑΚΤΟΚΟΜΙΚΑ!D26="","",ΓΑΛΑΚΤΟΚΟΜΙΚΑ!D26)</f>
        <v/>
      </c>
      <c r="E26" s="198">
        <f>IF(ΓΑΛΑΚΤΟΚΟΜΙΚΑ!E26="","",ΓΑΛΑΚΤΟΚΟΜΙΚΑ!E26)</f>
        <v>1.3</v>
      </c>
      <c r="F26" s="199" t="str">
        <f>IF(ΓΑΛΑΚΤΟΚΟΜΙΚΑ!F26="","",ΓΑΛΑΚΤΟΚΟΜΙΚΑ!F26)</f>
        <v/>
      </c>
      <c r="G26" s="198" t="str">
        <f>IF(ΓΑΛΑΚΤΟΚΟΜΙΚΑ!G26="","",ΓΑΛΑΚΤΟΚΟΜΙΚΑ!G26)</f>
        <v/>
      </c>
      <c r="H26" s="199" t="str">
        <f>IF(ΓΑΛΑΚΤΟΚΟΜΙΚΑ!H26="","",ΓΑΛΑΚΤΟΚΟΜΙΚΑ!H26)</f>
        <v/>
      </c>
      <c r="I26" s="198">
        <f>IF(ΓΑΛΑΚΤΟΚΟΜΙΚΑ!I26="","",ΓΑΛΑΚΤΟΚΟΜΙΚΑ!I26)</f>
        <v>1.43</v>
      </c>
      <c r="J26" s="199" t="str">
        <f>IF(ΓΑΛΑΚΤΟΚΟΜΙΚΑ!J26="","",ΓΑΛΑΚΤΟΚΟΜΙΚΑ!J26)</f>
        <v/>
      </c>
      <c r="K26" s="66" t="str">
        <f>IF(OR(C26="",E26="",G26="",I26=""),"DELETE","")</f>
        <v>DELETE</v>
      </c>
      <c r="L26" s="359" t="s">
        <v>259</v>
      </c>
      <c r="M26" s="360" t="s">
        <v>259</v>
      </c>
      <c r="N26" s="375" t="str">
        <f t="shared" ref="N26:O28" si="19">C26</f>
        <v/>
      </c>
      <c r="O26" s="376" t="str">
        <f t="shared" si="19"/>
        <v/>
      </c>
      <c r="P26" s="361">
        <v>1.3</v>
      </c>
      <c r="Q26" s="361" t="s">
        <v>259</v>
      </c>
      <c r="R26" s="375">
        <f t="shared" ref="R26:S28" si="20">E26</f>
        <v>1.3</v>
      </c>
      <c r="S26" s="379" t="str">
        <f t="shared" si="20"/>
        <v/>
      </c>
      <c r="T26" s="359" t="s">
        <v>259</v>
      </c>
      <c r="U26" s="360" t="s">
        <v>259</v>
      </c>
      <c r="V26" s="375" t="str">
        <f t="shared" ref="V26:W28" si="21">G26</f>
        <v/>
      </c>
      <c r="W26" s="379" t="str">
        <f t="shared" si="21"/>
        <v/>
      </c>
      <c r="X26" s="359">
        <v>1.43</v>
      </c>
      <c r="Y26" s="360" t="s">
        <v>259</v>
      </c>
      <c r="Z26" s="375">
        <f t="shared" ref="Z26:AA28" si="22">I26</f>
        <v>1.43</v>
      </c>
      <c r="AA26" s="381" t="str">
        <f t="shared" si="22"/>
        <v/>
      </c>
      <c r="AB26" s="271" t="str">
        <f>IF(OR(L26="",N26="",P26="",R26="",T26="",V26="",X26="",Z26=""),"DELETE","")</f>
        <v>DELETE</v>
      </c>
      <c r="AC26" s="282" t="str">
        <f t="shared" ref="AC26:AC88" si="23">IF(OR(N26="",L26=""),"",N26-L26)</f>
        <v/>
      </c>
      <c r="AD26" s="392">
        <f t="shared" ref="AD26:AD88" si="24">IF(OR(R26="",P26=""),"",R26-P26)</f>
        <v>0</v>
      </c>
      <c r="AE26" s="392" t="str">
        <f t="shared" ref="AE26:AE88" si="25">IF(OR(V26="",T26=""),"",V26-T26)</f>
        <v/>
      </c>
      <c r="AF26" s="270">
        <f t="shared" ref="AF26:AF88" si="26">IF(OR(Z26="",X26=""),"",Z26-X26)</f>
        <v>0</v>
      </c>
      <c r="AG26" s="256">
        <f t="shared" si="14"/>
        <v>0.12999999999999989</v>
      </c>
      <c r="AH26" s="257">
        <f t="shared" si="15"/>
        <v>9.9999999999999867E-2</v>
      </c>
      <c r="AI26" s="258" t="str">
        <f t="shared" si="16"/>
        <v/>
      </c>
      <c r="AJ26" s="259">
        <f t="shared" si="17"/>
        <v>1.43</v>
      </c>
      <c r="AK26" s="351">
        <f t="shared" si="18"/>
        <v>1.3</v>
      </c>
      <c r="AL26" s="338"/>
      <c r="AM26" s="337"/>
      <c r="AN26" s="338"/>
      <c r="AO26" s="339"/>
      <c r="AP26" s="34"/>
      <c r="AQ26" s="34"/>
      <c r="AR26" s="34"/>
      <c r="AS26" s="34"/>
      <c r="AT26" s="34"/>
      <c r="BR26" s="34"/>
    </row>
    <row r="27" spans="1:70" x14ac:dyDescent="0.2">
      <c r="A27" s="218">
        <v>14</v>
      </c>
      <c r="B27" s="65" t="str">
        <f>IF(ΓΑΛΑΚΤΟΚΟΜΙΚΑ!B27="","",ΓΑΛΑΚΤΟΚΟΜΙΚΑ!B27)</f>
        <v>NESTLE Carnation εβαπορέ 410g</v>
      </c>
      <c r="C27" s="198" t="str">
        <f>IF(ΓΑΛΑΚΤΟΚΟΜΙΚΑ!C27="","",ΓΑΛΑΚΤΟΚΟΜΙΚΑ!C27)</f>
        <v/>
      </c>
      <c r="D27" s="199" t="str">
        <f>IF(ΓΑΛΑΚΤΟΚΟΜΙΚΑ!D27="","",ΓΑΛΑΚΤΟΚΟΜΙΚΑ!D27)</f>
        <v/>
      </c>
      <c r="E27" s="198">
        <f>IF(ΓΑΛΑΚΤΟΚΟΜΙΚΑ!E27="","",ΓΑΛΑΚΤΟΚΟΜΙΚΑ!E27)</f>
        <v>1.2</v>
      </c>
      <c r="F27" s="199" t="str">
        <f>IF(ΓΑΛΑΚΤΟΚΟΜΙΚΑ!F27="","",ΓΑΛΑΚΤΟΚΟΜΙΚΑ!F27)</f>
        <v/>
      </c>
      <c r="G27" s="198">
        <f>IF(ΓΑΛΑΚΤΟΚΟΜΙΚΑ!G27="","",ΓΑΛΑΚΤΟΚΟΜΙΚΑ!G27)</f>
        <v>1.1399999999999999</v>
      </c>
      <c r="H27" s="199" t="str">
        <f>IF(ΓΑΛΑΚΤΟΚΟΜΙΚΑ!H27="","",ΓΑΛΑΚΤΟΚΟΜΙΚΑ!H27)</f>
        <v/>
      </c>
      <c r="I27" s="198">
        <f>IF(ΓΑΛΑΚΤΟΚΟΜΙΚΑ!I27="","",ΓΑΛΑΚΤΟΚΟΜΙΚΑ!I27)</f>
        <v>1.26</v>
      </c>
      <c r="J27" s="199" t="str">
        <f>IF(ΓΑΛΑΚΤΟΚΟΜΙΚΑ!J27="","",ΓΑΛΑΚΤΟΚΟΜΙΚΑ!J27)</f>
        <v/>
      </c>
      <c r="K27" s="66" t="str">
        <f>IF(OR(C27="",E27="",G27="",I27=""),"DELETE","")</f>
        <v>DELETE</v>
      </c>
      <c r="L27" s="359">
        <v>1.26</v>
      </c>
      <c r="M27" s="360" t="s">
        <v>259</v>
      </c>
      <c r="N27" s="375" t="str">
        <f t="shared" si="19"/>
        <v/>
      </c>
      <c r="O27" s="376" t="str">
        <f t="shared" si="19"/>
        <v/>
      </c>
      <c r="P27" s="361">
        <v>1.2</v>
      </c>
      <c r="Q27" s="361" t="s">
        <v>259</v>
      </c>
      <c r="R27" s="375">
        <f t="shared" si="20"/>
        <v>1.2</v>
      </c>
      <c r="S27" s="379" t="str">
        <f t="shared" si="20"/>
        <v/>
      </c>
      <c r="T27" s="359">
        <v>1.1399999999999999</v>
      </c>
      <c r="U27" s="360" t="s">
        <v>259</v>
      </c>
      <c r="V27" s="375">
        <f t="shared" si="21"/>
        <v>1.1399999999999999</v>
      </c>
      <c r="W27" s="379" t="str">
        <f t="shared" si="21"/>
        <v/>
      </c>
      <c r="X27" s="359">
        <v>1.26</v>
      </c>
      <c r="Y27" s="360" t="s">
        <v>259</v>
      </c>
      <c r="Z27" s="375">
        <f t="shared" si="22"/>
        <v>1.26</v>
      </c>
      <c r="AA27" s="381" t="str">
        <f t="shared" si="22"/>
        <v/>
      </c>
      <c r="AB27" s="271" t="str">
        <f>IF(OR(L27="",N27="",P27="",R27="",T27="",V27="",X27="",Z27=""),"DELETE","")</f>
        <v>DELETE</v>
      </c>
      <c r="AC27" s="282" t="str">
        <f t="shared" si="23"/>
        <v/>
      </c>
      <c r="AD27" s="392">
        <f t="shared" si="24"/>
        <v>0</v>
      </c>
      <c r="AE27" s="392">
        <f t="shared" si="25"/>
        <v>0</v>
      </c>
      <c r="AF27" s="270">
        <f t="shared" si="26"/>
        <v>0</v>
      </c>
      <c r="AG27" s="256">
        <f t="shared" si="14"/>
        <v>0.12000000000000011</v>
      </c>
      <c r="AH27" s="257">
        <f t="shared" si="15"/>
        <v>0.10526315789473695</v>
      </c>
      <c r="AI27" s="258" t="str">
        <f t="shared" si="16"/>
        <v/>
      </c>
      <c r="AJ27" s="259">
        <f t="shared" si="17"/>
        <v>1.26</v>
      </c>
      <c r="AK27" s="351">
        <f t="shared" si="18"/>
        <v>1.1399999999999999</v>
      </c>
      <c r="AL27" s="338"/>
      <c r="AM27" s="337"/>
      <c r="AN27" s="338"/>
      <c r="AO27" s="339"/>
      <c r="AP27" s="34"/>
      <c r="AQ27" s="34"/>
      <c r="AR27" s="34"/>
      <c r="AS27" s="34"/>
      <c r="AT27" s="34"/>
      <c r="BR27" s="34"/>
    </row>
    <row r="28" spans="1:70" x14ac:dyDescent="0.2">
      <c r="A28" s="218">
        <v>15</v>
      </c>
      <c r="B28" s="65" t="str">
        <f>IF(ΓΑΛΑΚΤΟΚΟΜΙΚΑ!B28="","",ΓΑΛΑΚΤΟΚΟΜΙΚΑ!B28)</f>
        <v>NOUNOU Evaporated Milk 10x15g</v>
      </c>
      <c r="C28" s="198">
        <f>IF(ΓΑΛΑΚΤΟΚΟΜΙΚΑ!C28="","",ΓΑΛΑΚΤΟΚΟΜΙΚΑ!C28)</f>
        <v>0.96</v>
      </c>
      <c r="D28" s="199" t="str">
        <f>IF(ΓΑΛΑΚΤΟΚΟΜΙΚΑ!D28="","",ΓΑΛΑΚΤΟΚΟΜΙΚΑ!D28)</f>
        <v/>
      </c>
      <c r="E28" s="198">
        <f>IF(ΓΑΛΑΚΤΟΚΟΜΙΚΑ!E28="","",ΓΑΛΑΚΤΟΚΟΜΙΚΑ!E28)</f>
        <v>1</v>
      </c>
      <c r="F28" s="199" t="str">
        <f>IF(ΓΑΛΑΚΤΟΚΟΜΙΚΑ!F28="","",ΓΑΛΑΚΤΟΚΟΜΙΚΑ!F28)</f>
        <v/>
      </c>
      <c r="G28" s="198">
        <f>IF(ΓΑΛΑΚΤΟΚΟΜΙΚΑ!G28="","",ΓΑΛΑΚΤΟΚΟΜΙΚΑ!G28)</f>
        <v>0.93</v>
      </c>
      <c r="H28" s="199" t="str">
        <f>IF(ΓΑΛΑΚΤΟΚΟΜΙΚΑ!H28="","",ΓΑΛΑΚΤΟΚΟΜΙΚΑ!H28)</f>
        <v/>
      </c>
      <c r="I28" s="198">
        <f>IF(ΓΑΛΑΚΤΟΚΟΜΙΚΑ!I28="","",ΓΑΛΑΚΤΟΚΟΜΙΚΑ!I28)</f>
        <v>1</v>
      </c>
      <c r="J28" s="199" t="str">
        <f>IF(ΓΑΛΑΚΤΟΚΟΜΙΚΑ!J28="","",ΓΑΛΑΚΤΟΚΟΜΙΚΑ!J28)</f>
        <v/>
      </c>
      <c r="K28" s="66" t="str">
        <f>IF(OR(C28="",E28="",G28="",I28=""),"DELETE","")</f>
        <v/>
      </c>
      <c r="L28" s="359">
        <v>0.96</v>
      </c>
      <c r="M28" s="360" t="s">
        <v>259</v>
      </c>
      <c r="N28" s="375">
        <f t="shared" si="19"/>
        <v>0.96</v>
      </c>
      <c r="O28" s="376" t="str">
        <f t="shared" si="19"/>
        <v/>
      </c>
      <c r="P28" s="361">
        <v>0.96</v>
      </c>
      <c r="Q28" s="361" t="s">
        <v>259</v>
      </c>
      <c r="R28" s="375">
        <f t="shared" si="20"/>
        <v>1</v>
      </c>
      <c r="S28" s="379" t="str">
        <f t="shared" si="20"/>
        <v/>
      </c>
      <c r="T28" s="359">
        <v>0.93</v>
      </c>
      <c r="U28" s="360" t="s">
        <v>259</v>
      </c>
      <c r="V28" s="375">
        <f t="shared" si="21"/>
        <v>0.93</v>
      </c>
      <c r="W28" s="379" t="str">
        <f t="shared" si="21"/>
        <v/>
      </c>
      <c r="X28" s="359">
        <v>1</v>
      </c>
      <c r="Y28" s="360" t="s">
        <v>259</v>
      </c>
      <c r="Z28" s="375">
        <f t="shared" si="22"/>
        <v>1</v>
      </c>
      <c r="AA28" s="381" t="str">
        <f t="shared" si="22"/>
        <v/>
      </c>
      <c r="AB28" s="271" t="str">
        <f>IF(OR(L28="",N28="",P28="",R28="",T28="",V28="",X28="",Z28=""),"DELETE","")</f>
        <v/>
      </c>
      <c r="AC28" s="282">
        <f t="shared" si="23"/>
        <v>0</v>
      </c>
      <c r="AD28" s="392">
        <f t="shared" si="24"/>
        <v>4.0000000000000036E-2</v>
      </c>
      <c r="AE28" s="392">
        <f t="shared" si="25"/>
        <v>0</v>
      </c>
      <c r="AF28" s="270">
        <f t="shared" si="26"/>
        <v>0</v>
      </c>
      <c r="AG28" s="256">
        <f t="shared" si="14"/>
        <v>6.9999999999999951E-2</v>
      </c>
      <c r="AH28" s="257">
        <f t="shared" si="15"/>
        <v>7.5268817204301008E-2</v>
      </c>
      <c r="AI28" s="258" t="str">
        <f t="shared" si="16"/>
        <v/>
      </c>
      <c r="AJ28" s="259">
        <f t="shared" si="17"/>
        <v>1</v>
      </c>
      <c r="AK28" s="351">
        <f t="shared" si="18"/>
        <v>0.93</v>
      </c>
      <c r="AL28" s="338"/>
      <c r="AM28" s="337"/>
      <c r="AN28" s="338"/>
      <c r="AO28" s="339"/>
      <c r="AP28" s="34"/>
      <c r="AQ28" s="34"/>
      <c r="AR28" s="34"/>
      <c r="AS28" s="34"/>
      <c r="AT28" s="34"/>
      <c r="BR28" s="34"/>
    </row>
    <row r="29" spans="1:70" x14ac:dyDescent="0.2">
      <c r="A29" s="63"/>
      <c r="B29" s="67"/>
      <c r="C29" s="150">
        <f>SUM(C26:C28)</f>
        <v>0.96</v>
      </c>
      <c r="D29" s="151"/>
      <c r="E29" s="150">
        <f>SUM(E26:E28)</f>
        <v>3.5</v>
      </c>
      <c r="F29" s="151"/>
      <c r="G29" s="150">
        <f>SUM(G26:G28)</f>
        <v>2.0699999999999998</v>
      </c>
      <c r="H29" s="151"/>
      <c r="I29" s="150">
        <f>SUM(I26:I28)</f>
        <v>3.69</v>
      </c>
      <c r="J29" s="151"/>
      <c r="K29" s="66"/>
      <c r="L29" s="359"/>
      <c r="M29" s="360"/>
      <c r="N29" s="375"/>
      <c r="O29" s="376"/>
      <c r="P29" s="361"/>
      <c r="Q29" s="361"/>
      <c r="R29" s="375"/>
      <c r="S29" s="379"/>
      <c r="T29" s="359"/>
      <c r="U29" s="360"/>
      <c r="V29" s="375"/>
      <c r="W29" s="379"/>
      <c r="X29" s="359"/>
      <c r="Y29" s="360"/>
      <c r="Z29" s="375"/>
      <c r="AA29" s="381"/>
      <c r="AB29" s="271"/>
      <c r="AC29" s="282"/>
      <c r="AD29" s="392"/>
      <c r="AE29" s="392"/>
      <c r="AF29" s="270"/>
      <c r="AG29" s="256"/>
      <c r="AH29" s="257"/>
      <c r="AI29" s="258"/>
      <c r="AJ29" s="259"/>
      <c r="AK29" s="351"/>
      <c r="AL29" s="338"/>
      <c r="AM29" s="337"/>
      <c r="AN29" s="338"/>
      <c r="AO29" s="339"/>
      <c r="AP29" s="34"/>
      <c r="AQ29" s="34"/>
      <c r="AR29" s="34"/>
      <c r="AS29" s="34"/>
      <c r="AT29" s="34"/>
      <c r="BR29" s="34"/>
    </row>
    <row r="30" spans="1:70" ht="15.75" x14ac:dyDescent="0.25">
      <c r="A30" s="63"/>
      <c r="B30" s="68" t="s">
        <v>58</v>
      </c>
      <c r="C30" s="148"/>
      <c r="D30" s="152"/>
      <c r="E30" s="148"/>
      <c r="F30" s="152"/>
      <c r="G30" s="148"/>
      <c r="H30" s="152"/>
      <c r="I30" s="148"/>
      <c r="J30" s="152"/>
      <c r="K30" s="66"/>
      <c r="L30" s="359"/>
      <c r="M30" s="360"/>
      <c r="N30" s="375"/>
      <c r="O30" s="376"/>
      <c r="P30" s="361"/>
      <c r="Q30" s="361"/>
      <c r="R30" s="375"/>
      <c r="S30" s="379"/>
      <c r="T30" s="359"/>
      <c r="U30" s="360"/>
      <c r="V30" s="375"/>
      <c r="W30" s="379"/>
      <c r="X30" s="359"/>
      <c r="Y30" s="360"/>
      <c r="Z30" s="375"/>
      <c r="AA30" s="381"/>
      <c r="AB30" s="271"/>
      <c r="AC30" s="282"/>
      <c r="AD30" s="392"/>
      <c r="AE30" s="392"/>
      <c r="AF30" s="270"/>
      <c r="AG30" s="256"/>
      <c r="AH30" s="257"/>
      <c r="AI30" s="258"/>
      <c r="AJ30" s="259"/>
      <c r="AK30" s="351"/>
      <c r="AL30" s="338"/>
      <c r="AM30" s="337"/>
      <c r="AN30" s="338"/>
      <c r="AO30" s="339"/>
      <c r="AP30" s="34"/>
      <c r="AQ30" s="34"/>
      <c r="AR30" s="34"/>
      <c r="AS30" s="34"/>
      <c r="AT30" s="34"/>
      <c r="BR30" s="34"/>
    </row>
    <row r="31" spans="1:70" x14ac:dyDescent="0.2">
      <c r="A31" s="218">
        <v>16</v>
      </c>
      <c r="B31" s="65" t="str">
        <f>IF(ΓΑΛΑΚΤΟΚΟΜΙΚΑ!B31="","",ΓΑΛΑΚΤΟΚΟΜΙΚΑ!B31)</f>
        <v>ΚΚΕΣΕΣ Πρόβειο 450g</v>
      </c>
      <c r="C31" s="198" t="str">
        <f>IF(ΓΑΛΑΚΤΟΚΟΜΙΚΑ!C31="","",ΓΑΛΑΚΤΟΚΟΜΙΚΑ!C31)</f>
        <v/>
      </c>
      <c r="D31" s="199" t="str">
        <f>IF(ΓΑΛΑΚΤΟΚΟΜΙΚΑ!D31="","",ΓΑΛΑΚΤΟΚΟΜΙΚΑ!D31)</f>
        <v/>
      </c>
      <c r="E31" s="198">
        <f>IF(ΓΑΛΑΚΤΟΚΟΜΙΚΑ!E31="","",ΓΑΛΑΚΤΟΚΟΜΙΚΑ!E31)</f>
        <v>1.85</v>
      </c>
      <c r="F31" s="199" t="str">
        <f>IF(ΓΑΛΑΚΤΟΚΟΜΙΚΑ!F31="","",ΓΑΛΑΚΤΟΚΟΜΙΚΑ!F31)</f>
        <v/>
      </c>
      <c r="G31" s="198" t="str">
        <f>IF(ΓΑΛΑΚΤΟΚΟΜΙΚΑ!G31="","",ΓΑΛΑΚΤΟΚΟΜΙΚΑ!G31)</f>
        <v/>
      </c>
      <c r="H31" s="199" t="str">
        <f>IF(ΓΑΛΑΚΤΟΚΟΜΙΚΑ!H31="","",ΓΑΛΑΚΤΟΚΟΜΙΚΑ!H31)</f>
        <v/>
      </c>
      <c r="I31" s="198">
        <f>IF(ΓΑΛΑΚΤΟΚΟΜΙΚΑ!I31="","",ΓΑΛΑΚΤΟΚΟΜΙΚΑ!I31)</f>
        <v>1.79</v>
      </c>
      <c r="J31" s="199" t="str">
        <f>IF(ΓΑΛΑΚΤΟΚΟΜΙΚΑ!J31="","",ΓΑΛΑΚΤΟΚΟΜΙΚΑ!J31)</f>
        <v/>
      </c>
      <c r="K31" s="66" t="str">
        <f t="shared" ref="K31:K38" si="27">IF(OR(C31="",E31="",G31="",I31=""),"DELETE","")</f>
        <v>DELETE</v>
      </c>
      <c r="L31" s="359" t="s">
        <v>259</v>
      </c>
      <c r="M31" s="360" t="s">
        <v>259</v>
      </c>
      <c r="N31" s="375" t="str">
        <f t="shared" ref="N31:O38" si="28">C31</f>
        <v/>
      </c>
      <c r="O31" s="376" t="str">
        <f t="shared" si="28"/>
        <v/>
      </c>
      <c r="P31" s="361">
        <v>1.85</v>
      </c>
      <c r="Q31" s="361" t="s">
        <v>259</v>
      </c>
      <c r="R31" s="375">
        <f t="shared" ref="R31:S38" si="29">E31</f>
        <v>1.85</v>
      </c>
      <c r="S31" s="379" t="str">
        <f t="shared" si="29"/>
        <v/>
      </c>
      <c r="T31" s="359">
        <v>1.6</v>
      </c>
      <c r="U31" s="360" t="s">
        <v>259</v>
      </c>
      <c r="V31" s="375" t="str">
        <f t="shared" ref="V31:W38" si="30">G31</f>
        <v/>
      </c>
      <c r="W31" s="379" t="str">
        <f t="shared" si="30"/>
        <v/>
      </c>
      <c r="X31" s="359">
        <v>1.79</v>
      </c>
      <c r="Y31" s="360" t="s">
        <v>259</v>
      </c>
      <c r="Z31" s="375">
        <f t="shared" ref="Z31:AA38" si="31">I31</f>
        <v>1.79</v>
      </c>
      <c r="AA31" s="381" t="str">
        <f t="shared" si="31"/>
        <v/>
      </c>
      <c r="AB31" s="271" t="str">
        <f t="shared" ref="AB31:AB38" si="32">IF(OR(L31="",N31="",P31="",R31="",T31="",V31="",X31="",Z31=""),"DELETE","")</f>
        <v>DELETE</v>
      </c>
      <c r="AC31" s="282" t="str">
        <f t="shared" si="23"/>
        <v/>
      </c>
      <c r="AD31" s="392">
        <f t="shared" si="24"/>
        <v>0</v>
      </c>
      <c r="AE31" s="392" t="str">
        <f t="shared" si="25"/>
        <v/>
      </c>
      <c r="AF31" s="270">
        <f t="shared" si="26"/>
        <v>0</v>
      </c>
      <c r="AG31" s="256">
        <f t="shared" si="14"/>
        <v>6.0000000000000053E-2</v>
      </c>
      <c r="AH31" s="257">
        <f t="shared" si="15"/>
        <v>3.3519553072625774E-2</v>
      </c>
      <c r="AI31" s="258" t="str">
        <f t="shared" si="16"/>
        <v/>
      </c>
      <c r="AJ31" s="259">
        <f t="shared" si="17"/>
        <v>1.85</v>
      </c>
      <c r="AK31" s="351">
        <f t="shared" si="18"/>
        <v>1.79</v>
      </c>
      <c r="AL31" s="338"/>
      <c r="AM31" s="337"/>
      <c r="AN31" s="338"/>
      <c r="AO31" s="339"/>
      <c r="AP31" s="34"/>
      <c r="AQ31" s="34"/>
      <c r="AR31" s="34"/>
      <c r="AS31" s="34"/>
      <c r="AT31" s="34"/>
      <c r="BR31" s="34"/>
    </row>
    <row r="32" spans="1:70" x14ac:dyDescent="0.2">
      <c r="A32" s="218">
        <v>17</v>
      </c>
      <c r="B32" s="65" t="str">
        <f>IF(ΓΑΛΑΚΤΟΚΟΜΙΚΑ!B32="","",ΓΑΛΑΚΤΟΚΟΜΙΚΑ!B32)</f>
        <v>ΦΑΓΕ Junior Strawberry 150g</v>
      </c>
      <c r="C32" s="198" t="str">
        <f>IF(ΓΑΛΑΚΤΟΚΟΜΙΚΑ!C32="","",ΓΑΛΑΚΤΟΚΟΜΙΚΑ!C32)</f>
        <v/>
      </c>
      <c r="D32" s="199" t="str">
        <f>IF(ΓΑΛΑΚΤΟΚΟΜΙΚΑ!D32="","",ΓΑΛΑΚΤΟΚΟΜΙΚΑ!D32)</f>
        <v/>
      </c>
      <c r="E32" s="198">
        <f>IF(ΓΑΛΑΚΤΟΚΟΜΙΚΑ!E32="","",ΓΑΛΑΚΤΟΚΟΜΙΚΑ!E32)</f>
        <v>1.6</v>
      </c>
      <c r="F32" s="199" t="str">
        <f>IF(ΓΑΛΑΚΤΟΚΟΜΙΚΑ!F32="","",ΓΑΛΑΚΤΟΚΟΜΙΚΑ!F32)</f>
        <v/>
      </c>
      <c r="G32" s="198" t="str">
        <f>IF(ΓΑΛΑΚΤΟΚΟΜΙΚΑ!G32="","",ΓΑΛΑΚΤΟΚΟΜΙΚΑ!G32)</f>
        <v/>
      </c>
      <c r="H32" s="199" t="str">
        <f>IF(ΓΑΛΑΚΤΟΚΟΜΙΚΑ!H32="","",ΓΑΛΑΚΤΟΚΟΜΙΚΑ!H32)</f>
        <v/>
      </c>
      <c r="I32" s="198">
        <f>IF(ΓΑΛΑΚΤΟΚΟΜΙΚΑ!I32="","",ΓΑΛΑΚΤΟΚΟΜΙΚΑ!I32)</f>
        <v>1.6</v>
      </c>
      <c r="J32" s="199" t="str">
        <f>IF(ΓΑΛΑΚΤΟΚΟΜΙΚΑ!J32="","",ΓΑΛΑΚΤΟΚΟΜΙΚΑ!J32)</f>
        <v/>
      </c>
      <c r="K32" s="66" t="str">
        <f t="shared" si="27"/>
        <v>DELETE</v>
      </c>
      <c r="L32" s="359" t="s">
        <v>259</v>
      </c>
      <c r="M32" s="360" t="s">
        <v>259</v>
      </c>
      <c r="N32" s="375" t="str">
        <f t="shared" si="28"/>
        <v/>
      </c>
      <c r="O32" s="376" t="str">
        <f t="shared" si="28"/>
        <v/>
      </c>
      <c r="P32" s="361" t="s">
        <v>259</v>
      </c>
      <c r="Q32" s="361" t="s">
        <v>259</v>
      </c>
      <c r="R32" s="375">
        <f t="shared" si="29"/>
        <v>1.6</v>
      </c>
      <c r="S32" s="379" t="str">
        <f t="shared" si="29"/>
        <v/>
      </c>
      <c r="T32" s="359">
        <v>1.49</v>
      </c>
      <c r="U32" s="360" t="s">
        <v>259</v>
      </c>
      <c r="V32" s="375" t="str">
        <f t="shared" si="30"/>
        <v/>
      </c>
      <c r="W32" s="379" t="str">
        <f t="shared" si="30"/>
        <v/>
      </c>
      <c r="X32" s="359">
        <v>1.6</v>
      </c>
      <c r="Y32" s="360" t="s">
        <v>259</v>
      </c>
      <c r="Z32" s="375">
        <f t="shared" si="31"/>
        <v>1.6</v>
      </c>
      <c r="AA32" s="381" t="str">
        <f t="shared" si="31"/>
        <v/>
      </c>
      <c r="AB32" s="271" t="str">
        <f t="shared" si="32"/>
        <v>DELETE</v>
      </c>
      <c r="AC32" s="282" t="str">
        <f t="shared" si="23"/>
        <v/>
      </c>
      <c r="AD32" s="392" t="str">
        <f t="shared" si="24"/>
        <v/>
      </c>
      <c r="AE32" s="392" t="str">
        <f t="shared" si="25"/>
        <v/>
      </c>
      <c r="AF32" s="270">
        <f t="shared" si="26"/>
        <v>0</v>
      </c>
      <c r="AG32" s="256">
        <f t="shared" si="14"/>
        <v>0</v>
      </c>
      <c r="AH32" s="257">
        <f t="shared" si="15"/>
        <v>0</v>
      </c>
      <c r="AI32" s="258" t="str">
        <f t="shared" si="16"/>
        <v/>
      </c>
      <c r="AJ32" s="259">
        <f t="shared" si="17"/>
        <v>1.6</v>
      </c>
      <c r="AK32" s="351">
        <f t="shared" si="18"/>
        <v>1.6</v>
      </c>
      <c r="AL32" s="338"/>
      <c r="AM32" s="337"/>
      <c r="AN32" s="338"/>
      <c r="AO32" s="339"/>
      <c r="AP32" s="34"/>
      <c r="AQ32" s="34"/>
      <c r="AR32" s="34"/>
      <c r="AS32" s="34"/>
      <c r="AT32" s="34"/>
      <c r="BR32" s="34"/>
    </row>
    <row r="33" spans="1:70" x14ac:dyDescent="0.2">
      <c r="A33" s="218">
        <v>18</v>
      </c>
      <c r="B33" s="65" t="str">
        <f>IF(ΓΑΛΑΚΤΟΚΟΜΙΚΑ!B33="","",ΓΑΛΑΚΤΟΚΟΜΙΚΑ!B33)</f>
        <v>ΠΗΤΤΑΣ 100% Πρόβειο 300g</v>
      </c>
      <c r="C33" s="198" t="str">
        <f>IF(ΓΑΛΑΚΤΟΚΟΜΙΚΑ!C33="","",ΓΑΛΑΚΤΟΚΟΜΙΚΑ!C33)</f>
        <v/>
      </c>
      <c r="D33" s="199" t="str">
        <f>IF(ΓΑΛΑΚΤΟΚΟΜΙΚΑ!D33="","",ΓΑΛΑΚΤΟΚΟΜΙΚΑ!D33)</f>
        <v/>
      </c>
      <c r="E33" s="198" t="str">
        <f>IF(ΓΑΛΑΚΤΟΚΟΜΙΚΑ!E33="","",ΓΑΛΑΚΤΟΚΟΜΙΚΑ!E33)</f>
        <v/>
      </c>
      <c r="F33" s="199" t="str">
        <f>IF(ΓΑΛΑΚΤΟΚΟΜΙΚΑ!F33="","",ΓΑΛΑΚΤΟΚΟΜΙΚΑ!F33)</f>
        <v/>
      </c>
      <c r="G33" s="198" t="str">
        <f>IF(ΓΑΛΑΚΤΟΚΟΜΙΚΑ!G33="","",ΓΑΛΑΚΤΟΚΟΜΙΚΑ!G33)</f>
        <v/>
      </c>
      <c r="H33" s="199" t="str">
        <f>IF(ΓΑΛΑΚΤΟΚΟΜΙΚΑ!H33="","",ΓΑΛΑΚΤΟΚΟΜΙΚΑ!H33)</f>
        <v/>
      </c>
      <c r="I33" s="198" t="str">
        <f>IF(ΓΑΛΑΚΤΟΚΟΜΙΚΑ!I33="","",ΓΑΛΑΚΤΟΚΟΜΙΚΑ!I33)</f>
        <v/>
      </c>
      <c r="J33" s="199" t="str">
        <f>IF(ΓΑΛΑΚΤΟΚΟΜΙΚΑ!J33="","",ΓΑΛΑΚΤΟΚΟΜΙΚΑ!J33)</f>
        <v/>
      </c>
      <c r="K33" s="66" t="str">
        <f t="shared" si="27"/>
        <v>DELETE</v>
      </c>
      <c r="L33" s="359" t="s">
        <v>259</v>
      </c>
      <c r="M33" s="360" t="s">
        <v>259</v>
      </c>
      <c r="N33" s="375" t="str">
        <f t="shared" si="28"/>
        <v/>
      </c>
      <c r="O33" s="376" t="str">
        <f t="shared" si="28"/>
        <v/>
      </c>
      <c r="P33" s="361">
        <v>1.8</v>
      </c>
      <c r="Q33" s="361" t="s">
        <v>259</v>
      </c>
      <c r="R33" s="375" t="str">
        <f t="shared" si="29"/>
        <v/>
      </c>
      <c r="S33" s="379" t="str">
        <f t="shared" si="29"/>
        <v/>
      </c>
      <c r="T33" s="359" t="s">
        <v>259</v>
      </c>
      <c r="U33" s="360" t="s">
        <v>259</v>
      </c>
      <c r="V33" s="375" t="str">
        <f t="shared" si="30"/>
        <v/>
      </c>
      <c r="W33" s="379" t="str">
        <f t="shared" si="30"/>
        <v/>
      </c>
      <c r="X33" s="359">
        <v>1.89</v>
      </c>
      <c r="Y33" s="360" t="s">
        <v>259</v>
      </c>
      <c r="Z33" s="375" t="str">
        <f t="shared" si="31"/>
        <v/>
      </c>
      <c r="AA33" s="381" t="str">
        <f t="shared" si="31"/>
        <v/>
      </c>
      <c r="AB33" s="271" t="str">
        <f t="shared" si="32"/>
        <v>DELETE</v>
      </c>
      <c r="AC33" s="282" t="str">
        <f t="shared" si="23"/>
        <v/>
      </c>
      <c r="AD33" s="392" t="str">
        <f t="shared" si="24"/>
        <v/>
      </c>
      <c r="AE33" s="392" t="str">
        <f t="shared" si="25"/>
        <v/>
      </c>
      <c r="AF33" s="270" t="str">
        <f t="shared" si="26"/>
        <v/>
      </c>
      <c r="AG33" s="256" t="str">
        <f t="shared" si="14"/>
        <v/>
      </c>
      <c r="AH33" s="257" t="str">
        <f t="shared" si="15"/>
        <v/>
      </c>
      <c r="AI33" s="258" t="str">
        <f t="shared" si="16"/>
        <v/>
      </c>
      <c r="AJ33" s="259" t="str">
        <f t="shared" si="17"/>
        <v/>
      </c>
      <c r="AK33" s="351" t="str">
        <f t="shared" si="18"/>
        <v/>
      </c>
      <c r="AL33" s="338"/>
      <c r="AM33" s="337"/>
      <c r="AN33" s="338"/>
      <c r="AO33" s="339"/>
      <c r="AP33" s="34"/>
      <c r="AQ33" s="34"/>
      <c r="AR33" s="34"/>
      <c r="AS33" s="34"/>
      <c r="AT33" s="34"/>
      <c r="BR33" s="34"/>
    </row>
    <row r="34" spans="1:70" x14ac:dyDescent="0.2">
      <c r="A34" s="218">
        <v>19</v>
      </c>
      <c r="B34" s="65" t="str">
        <f>IF(ΓΑΛΑΚΤΟΚΟΜΙΚΑ!B34="","",ΓΑΛΑΚΤΟΚΟΜΙΚΑ!B34)</f>
        <v>KOUROUSHIS στραγγιστό γιαούρτι 300g</v>
      </c>
      <c r="C34" s="198" t="str">
        <f>IF(ΓΑΛΑΚΤΟΚΟΜΙΚΑ!C34="","",ΓΑΛΑΚΤΟΚΟΜΙΚΑ!C34)</f>
        <v/>
      </c>
      <c r="D34" s="199" t="str">
        <f>IF(ΓΑΛΑΚΤΟΚΟΜΙΚΑ!D34="","",ΓΑΛΑΚΤΟΚΟΜΙΚΑ!D34)</f>
        <v/>
      </c>
      <c r="E34" s="198" t="str">
        <f>IF(ΓΑΛΑΚΤΟΚΟΜΙΚΑ!E34="","",ΓΑΛΑΚΤΟΚΟΜΙΚΑ!E34)</f>
        <v/>
      </c>
      <c r="F34" s="199" t="str">
        <f>IF(ΓΑΛΑΚΤΟΚΟΜΙΚΑ!F34="","",ΓΑΛΑΚΤΟΚΟΜΙΚΑ!F34)</f>
        <v/>
      </c>
      <c r="G34" s="198" t="str">
        <f>IF(ΓΑΛΑΚΤΟΚΟΜΙΚΑ!G34="","",ΓΑΛΑΚΤΟΚΟΜΙΚΑ!G34)</f>
        <v/>
      </c>
      <c r="H34" s="199" t="str">
        <f>IF(ΓΑΛΑΚΤΟΚΟΜΙΚΑ!H34="","",ΓΑΛΑΚΤΟΚΟΜΙΚΑ!H34)</f>
        <v/>
      </c>
      <c r="I34" s="198" t="str">
        <f>IF(ΓΑΛΑΚΤΟΚΟΜΙΚΑ!I34="","",ΓΑΛΑΚΤΟΚΟΜΙΚΑ!I34)</f>
        <v/>
      </c>
      <c r="J34" s="199" t="str">
        <f>IF(ΓΑΛΑΚΤΟΚΟΜΙΚΑ!J34="","",ΓΑΛΑΚΤΟΚΟΜΙΚΑ!J34)</f>
        <v/>
      </c>
      <c r="K34" s="66" t="str">
        <f t="shared" si="27"/>
        <v>DELETE</v>
      </c>
      <c r="L34" s="359" t="s">
        <v>259</v>
      </c>
      <c r="M34" s="360" t="s">
        <v>259</v>
      </c>
      <c r="N34" s="375" t="str">
        <f t="shared" si="28"/>
        <v/>
      </c>
      <c r="O34" s="376" t="str">
        <f t="shared" si="28"/>
        <v/>
      </c>
      <c r="P34" s="361" t="s">
        <v>259</v>
      </c>
      <c r="Q34" s="361" t="s">
        <v>259</v>
      </c>
      <c r="R34" s="375" t="str">
        <f t="shared" si="29"/>
        <v/>
      </c>
      <c r="S34" s="379" t="str">
        <f t="shared" si="29"/>
        <v/>
      </c>
      <c r="T34" s="359" t="s">
        <v>259</v>
      </c>
      <c r="U34" s="360" t="s">
        <v>259</v>
      </c>
      <c r="V34" s="375" t="str">
        <f t="shared" si="30"/>
        <v/>
      </c>
      <c r="W34" s="379" t="str">
        <f t="shared" si="30"/>
        <v/>
      </c>
      <c r="X34" s="359" t="s">
        <v>259</v>
      </c>
      <c r="Y34" s="360" t="s">
        <v>259</v>
      </c>
      <c r="Z34" s="375" t="str">
        <f t="shared" si="31"/>
        <v/>
      </c>
      <c r="AA34" s="381" t="str">
        <f t="shared" si="31"/>
        <v/>
      </c>
      <c r="AB34" s="271" t="str">
        <f t="shared" si="32"/>
        <v>DELETE</v>
      </c>
      <c r="AC34" s="282" t="str">
        <f t="shared" si="23"/>
        <v/>
      </c>
      <c r="AD34" s="392" t="str">
        <f t="shared" si="24"/>
        <v/>
      </c>
      <c r="AE34" s="392" t="str">
        <f t="shared" si="25"/>
        <v/>
      </c>
      <c r="AF34" s="270" t="str">
        <f t="shared" si="26"/>
        <v/>
      </c>
      <c r="AG34" s="256" t="str">
        <f t="shared" si="14"/>
        <v/>
      </c>
      <c r="AH34" s="257" t="str">
        <f t="shared" si="15"/>
        <v/>
      </c>
      <c r="AI34" s="258" t="str">
        <f t="shared" si="16"/>
        <v/>
      </c>
      <c r="AJ34" s="259" t="str">
        <f t="shared" si="17"/>
        <v/>
      </c>
      <c r="AK34" s="351" t="str">
        <f t="shared" si="18"/>
        <v/>
      </c>
      <c r="AL34" s="338"/>
      <c r="AM34" s="337"/>
      <c r="AN34" s="338"/>
      <c r="AO34" s="339"/>
      <c r="AP34" s="34"/>
      <c r="AQ34" s="34"/>
      <c r="AR34" s="34"/>
      <c r="AS34" s="34"/>
      <c r="AT34" s="34"/>
      <c r="BR34" s="34"/>
    </row>
    <row r="35" spans="1:70" x14ac:dyDescent="0.2">
      <c r="A35" s="218">
        <v>20</v>
      </c>
      <c r="B35" s="65" t="str">
        <f>IF(ΓΑΛΑΚΤΟΚΟΜΙΚΑ!B35="","",ΓΑΛΑΚΤΟΚΟΜΙΚΑ!B35)</f>
        <v>ALAMBRA παραδοσιακό πρόβειο γιαούρτι ΄ΓΙΑΓΙΑ Κακουλού' 700g</v>
      </c>
      <c r="C35" s="198" t="str">
        <f>IF(ΓΑΛΑΚΤΟΚΟΜΙΚΑ!C35="","",ΓΑΛΑΚΤΟΚΟΜΙΚΑ!C35)</f>
        <v/>
      </c>
      <c r="D35" s="199" t="str">
        <f>IF(ΓΑΛΑΚΤΟΚΟΜΙΚΑ!D35="","",ΓΑΛΑΚΤΟΚΟΜΙΚΑ!D35)</f>
        <v/>
      </c>
      <c r="E35" s="198" t="str">
        <f>IF(ΓΑΛΑΚΤΟΚΟΜΙΚΑ!E35="","",ΓΑΛΑΚΤΟΚΟΜΙΚΑ!E35)</f>
        <v/>
      </c>
      <c r="F35" s="199" t="str">
        <f>IF(ΓΑΛΑΚΤΟΚΟΜΙΚΑ!F35="","",ΓΑΛΑΚΤΟΚΟΜΙΚΑ!F35)</f>
        <v/>
      </c>
      <c r="G35" s="198" t="str">
        <f>IF(ΓΑΛΑΚΤΟΚΟΜΙΚΑ!G35="","",ΓΑΛΑΚΤΟΚΟΜΙΚΑ!G35)</f>
        <v/>
      </c>
      <c r="H35" s="199" t="str">
        <f>IF(ΓΑΛΑΚΤΟΚΟΜΙΚΑ!H35="","",ΓΑΛΑΚΤΟΚΟΜΙΚΑ!H35)</f>
        <v/>
      </c>
      <c r="I35" s="198" t="str">
        <f>IF(ΓΑΛΑΚΤΟΚΟΜΙΚΑ!I35="","",ΓΑΛΑΚΤΟΚΟΜΙΚΑ!I35)</f>
        <v/>
      </c>
      <c r="J35" s="199" t="str">
        <f>IF(ΓΑΛΑΚΤΟΚΟΜΙΚΑ!J35="","",ΓΑΛΑΚΤΟΚΟΜΙΚΑ!J35)</f>
        <v/>
      </c>
      <c r="K35" s="66" t="str">
        <f t="shared" si="27"/>
        <v>DELETE</v>
      </c>
      <c r="L35" s="359" t="s">
        <v>259</v>
      </c>
      <c r="M35" s="360" t="s">
        <v>259</v>
      </c>
      <c r="N35" s="375" t="str">
        <f t="shared" si="28"/>
        <v/>
      </c>
      <c r="O35" s="376" t="str">
        <f t="shared" si="28"/>
        <v/>
      </c>
      <c r="P35" s="361" t="s">
        <v>259</v>
      </c>
      <c r="Q35" s="361" t="s">
        <v>259</v>
      </c>
      <c r="R35" s="375" t="str">
        <f t="shared" si="29"/>
        <v/>
      </c>
      <c r="S35" s="379" t="str">
        <f t="shared" si="29"/>
        <v/>
      </c>
      <c r="T35" s="359" t="s">
        <v>259</v>
      </c>
      <c r="U35" s="360" t="s">
        <v>259</v>
      </c>
      <c r="V35" s="375" t="str">
        <f t="shared" si="30"/>
        <v/>
      </c>
      <c r="W35" s="379" t="str">
        <f t="shared" si="30"/>
        <v/>
      </c>
      <c r="X35" s="359" t="s">
        <v>259</v>
      </c>
      <c r="Y35" s="360" t="s">
        <v>259</v>
      </c>
      <c r="Z35" s="375" t="str">
        <f t="shared" si="31"/>
        <v/>
      </c>
      <c r="AA35" s="381" t="str">
        <f t="shared" si="31"/>
        <v/>
      </c>
      <c r="AB35" s="271" t="str">
        <f t="shared" si="32"/>
        <v>DELETE</v>
      </c>
      <c r="AC35" s="282" t="str">
        <f t="shared" si="23"/>
        <v/>
      </c>
      <c r="AD35" s="392" t="str">
        <f t="shared" si="24"/>
        <v/>
      </c>
      <c r="AE35" s="392" t="str">
        <f t="shared" si="25"/>
        <v/>
      </c>
      <c r="AF35" s="270" t="str">
        <f t="shared" si="26"/>
        <v/>
      </c>
      <c r="AG35" s="256" t="str">
        <f t="shared" si="14"/>
        <v/>
      </c>
      <c r="AH35" s="257" t="str">
        <f t="shared" si="15"/>
        <v/>
      </c>
      <c r="AI35" s="258" t="str">
        <f t="shared" si="16"/>
        <v/>
      </c>
      <c r="AJ35" s="259" t="str">
        <f t="shared" si="17"/>
        <v/>
      </c>
      <c r="AK35" s="351" t="str">
        <f t="shared" si="18"/>
        <v/>
      </c>
      <c r="AL35" s="338"/>
      <c r="AM35" s="337"/>
      <c r="AN35" s="338"/>
      <c r="AO35" s="339"/>
      <c r="AP35" s="34"/>
      <c r="AQ35" s="34"/>
      <c r="AR35" s="34"/>
      <c r="AS35" s="34"/>
      <c r="AT35" s="34"/>
      <c r="BR35" s="34"/>
    </row>
    <row r="36" spans="1:70" x14ac:dyDescent="0.2">
      <c r="A36" s="218">
        <v>21</v>
      </c>
      <c r="B36" s="65" t="str">
        <f>IF(ΓΑΛΑΚΤΟΚΟΜΙΚΑ!B36="","",ΓΑΛΑΚΤΟΚΟΜΙΚΑ!B36)</f>
        <v>ΖΗΤΑ light στραγγιστό 300g</v>
      </c>
      <c r="C36" s="198" t="str">
        <f>IF(ΓΑΛΑΚΤΟΚΟΜΙΚΑ!C36="","",ΓΑΛΑΚΤΟΚΟΜΙΚΑ!C36)</f>
        <v/>
      </c>
      <c r="D36" s="199" t="str">
        <f>IF(ΓΑΛΑΚΤΟΚΟΜΙΚΑ!D36="","",ΓΑΛΑΚΤΟΚΟΜΙΚΑ!D36)</f>
        <v/>
      </c>
      <c r="E36" s="198">
        <f>IF(ΓΑΛΑΚΤΟΚΟΜΙΚΑ!E36="","",ΓΑΛΑΚΤΟΚΟΜΙΚΑ!E36)</f>
        <v>2.11</v>
      </c>
      <c r="F36" s="199" t="str">
        <f>IF(ΓΑΛΑΚΤΟΚΟΜΙΚΑ!F36="","",ΓΑΛΑΚΤΟΚΟΜΙΚΑ!F36)</f>
        <v/>
      </c>
      <c r="G36" s="198">
        <f>IF(ΓΑΛΑΚΤΟΚΟΜΙΚΑ!G36="","",ΓΑΛΑΚΤΟΚΟΜΙΚΑ!G36)</f>
        <v>2.13</v>
      </c>
      <c r="H36" s="199" t="str">
        <f>IF(ΓΑΛΑΚΤΟΚΟΜΙΚΑ!H36="","",ΓΑΛΑΚΤΟΚΟΜΙΚΑ!H36)</f>
        <v/>
      </c>
      <c r="I36" s="198">
        <f>IF(ΓΑΛΑΚΤΟΚΟΜΙΚΑ!I36="","",ΓΑΛΑΚΤΟΚΟΜΙΚΑ!I36)</f>
        <v>2.2200000000000002</v>
      </c>
      <c r="J36" s="199" t="str">
        <f>IF(ΓΑΛΑΚΤΟΚΟΜΙΚΑ!J36="","",ΓΑΛΑΚΤΟΚΟΜΙΚΑ!J36)</f>
        <v/>
      </c>
      <c r="K36" s="66" t="str">
        <f t="shared" si="27"/>
        <v>DELETE</v>
      </c>
      <c r="L36" s="359" t="s">
        <v>259</v>
      </c>
      <c r="M36" s="360" t="s">
        <v>259</v>
      </c>
      <c r="N36" s="375" t="str">
        <f t="shared" si="28"/>
        <v/>
      </c>
      <c r="O36" s="376" t="str">
        <f t="shared" si="28"/>
        <v/>
      </c>
      <c r="P36" s="361">
        <v>2.11</v>
      </c>
      <c r="Q36" s="361" t="s">
        <v>259</v>
      </c>
      <c r="R36" s="375">
        <f t="shared" si="29"/>
        <v>2.11</v>
      </c>
      <c r="S36" s="379" t="str">
        <f t="shared" si="29"/>
        <v/>
      </c>
      <c r="T36" s="359">
        <v>2.13</v>
      </c>
      <c r="U36" s="360" t="s">
        <v>259</v>
      </c>
      <c r="V36" s="375">
        <f t="shared" si="30"/>
        <v>2.13</v>
      </c>
      <c r="W36" s="379" t="str">
        <f t="shared" si="30"/>
        <v/>
      </c>
      <c r="X36" s="359">
        <v>2.2200000000000002</v>
      </c>
      <c r="Y36" s="360" t="s">
        <v>259</v>
      </c>
      <c r="Z36" s="375">
        <f t="shared" si="31"/>
        <v>2.2200000000000002</v>
      </c>
      <c r="AA36" s="381" t="str">
        <f t="shared" si="31"/>
        <v/>
      </c>
      <c r="AB36" s="271" t="str">
        <f t="shared" si="32"/>
        <v>DELETE</v>
      </c>
      <c r="AC36" s="282" t="str">
        <f t="shared" si="23"/>
        <v/>
      </c>
      <c r="AD36" s="392">
        <f t="shared" si="24"/>
        <v>0</v>
      </c>
      <c r="AE36" s="392">
        <f t="shared" si="25"/>
        <v>0</v>
      </c>
      <c r="AF36" s="270">
        <f t="shared" si="26"/>
        <v>0</v>
      </c>
      <c r="AG36" s="256">
        <f t="shared" si="14"/>
        <v>0.11000000000000032</v>
      </c>
      <c r="AH36" s="257">
        <f t="shared" si="15"/>
        <v>5.2132701421801153E-2</v>
      </c>
      <c r="AI36" s="258" t="str">
        <f t="shared" si="16"/>
        <v/>
      </c>
      <c r="AJ36" s="259">
        <f t="shared" si="17"/>
        <v>2.2200000000000002</v>
      </c>
      <c r="AK36" s="351">
        <f t="shared" si="18"/>
        <v>2.11</v>
      </c>
      <c r="AL36" s="338"/>
      <c r="AM36" s="337"/>
      <c r="AN36" s="338"/>
      <c r="AO36" s="339"/>
      <c r="AP36" s="34"/>
      <c r="AQ36" s="34"/>
      <c r="AR36" s="34"/>
      <c r="AS36" s="34"/>
      <c r="AT36" s="34"/>
      <c r="BR36" s="34"/>
    </row>
    <row r="37" spans="1:70" x14ac:dyDescent="0.2">
      <c r="A37" s="218">
        <v>22</v>
      </c>
      <c r="B37" s="65" t="str">
        <f>IF(ΓΑΛΑΚΤΟΚΟΜΙΚΑ!B37="","",ΓΑΛΑΚΤΟΚΟΜΙΚΑ!B37)</f>
        <v>ΚΡΙΣΤΗΣ στραγγιστό 300g</v>
      </c>
      <c r="C37" s="198" t="str">
        <f>IF(ΓΑΛΑΚΤΟΚΟΜΙΚΑ!C37="","",ΓΑΛΑΚΤΟΚΟΜΙΚΑ!C37)</f>
        <v/>
      </c>
      <c r="D37" s="199" t="str">
        <f>IF(ΓΑΛΑΚΤΟΚΟΜΙΚΑ!D37="","",ΓΑΛΑΚΤΟΚΟΜΙΚΑ!D37)</f>
        <v/>
      </c>
      <c r="E37" s="198">
        <f>IF(ΓΑΛΑΚΤΟΚΟΜΙΚΑ!E37="","",ΓΑΛΑΚΤΟΚΟΜΙΚΑ!E37)</f>
        <v>2.2599999999999998</v>
      </c>
      <c r="F37" s="199" t="str">
        <f>IF(ΓΑΛΑΚΤΟΚΟΜΙΚΑ!F37="","",ΓΑΛΑΚΤΟΚΟΜΙΚΑ!F37)</f>
        <v/>
      </c>
      <c r="G37" s="198">
        <f>IF(ΓΑΛΑΚΤΟΚΟΜΙΚΑ!G37="","",ΓΑΛΑΚΤΟΚΟΜΙΚΑ!G37)</f>
        <v>2.1800000000000002</v>
      </c>
      <c r="H37" s="199" t="str">
        <f>IF(ΓΑΛΑΚΤΟΚΟΜΙΚΑ!H37="","",ΓΑΛΑΚΤΟΚΟΜΙΚΑ!H37)</f>
        <v/>
      </c>
      <c r="I37" s="198">
        <f>IF(ΓΑΛΑΚΤΟΚΟΜΙΚΑ!I37="","",ΓΑΛΑΚΤΟΚΟΜΙΚΑ!I37)</f>
        <v>2.2999999999999998</v>
      </c>
      <c r="J37" s="199" t="str">
        <f>IF(ΓΑΛΑΚΤΟΚΟΜΙΚΑ!J37="","",ΓΑΛΑΚΤΟΚΟΜΙΚΑ!J37)</f>
        <v/>
      </c>
      <c r="K37" s="66" t="str">
        <f t="shared" si="27"/>
        <v>DELETE</v>
      </c>
      <c r="L37" s="359" t="s">
        <v>259</v>
      </c>
      <c r="M37" s="360" t="s">
        <v>259</v>
      </c>
      <c r="N37" s="375" t="str">
        <f t="shared" si="28"/>
        <v/>
      </c>
      <c r="O37" s="376" t="str">
        <f t="shared" si="28"/>
        <v/>
      </c>
      <c r="P37" s="361">
        <v>2.2599999999999998</v>
      </c>
      <c r="Q37" s="361" t="s">
        <v>259</v>
      </c>
      <c r="R37" s="375">
        <f t="shared" si="29"/>
        <v>2.2599999999999998</v>
      </c>
      <c r="S37" s="379" t="str">
        <f t="shared" si="29"/>
        <v/>
      </c>
      <c r="T37" s="359">
        <v>2.1800000000000002</v>
      </c>
      <c r="U37" s="360" t="s">
        <v>259</v>
      </c>
      <c r="V37" s="375">
        <f t="shared" si="30"/>
        <v>2.1800000000000002</v>
      </c>
      <c r="W37" s="379" t="str">
        <f t="shared" si="30"/>
        <v/>
      </c>
      <c r="X37" s="359">
        <v>2.2999999999999998</v>
      </c>
      <c r="Y37" s="360" t="s">
        <v>259</v>
      </c>
      <c r="Z37" s="375">
        <f t="shared" si="31"/>
        <v>2.2999999999999998</v>
      </c>
      <c r="AA37" s="381" t="str">
        <f t="shared" si="31"/>
        <v/>
      </c>
      <c r="AB37" s="271" t="str">
        <f t="shared" si="32"/>
        <v>DELETE</v>
      </c>
      <c r="AC37" s="282" t="str">
        <f t="shared" si="23"/>
        <v/>
      </c>
      <c r="AD37" s="392">
        <f t="shared" si="24"/>
        <v>0</v>
      </c>
      <c r="AE37" s="392">
        <f t="shared" si="25"/>
        <v>0</v>
      </c>
      <c r="AF37" s="270">
        <f t="shared" si="26"/>
        <v>0</v>
      </c>
      <c r="AG37" s="256">
        <f t="shared" si="14"/>
        <v>0.11999999999999966</v>
      </c>
      <c r="AH37" s="257">
        <f t="shared" si="15"/>
        <v>5.504587155963292E-2</v>
      </c>
      <c r="AI37" s="258" t="str">
        <f t="shared" si="16"/>
        <v/>
      </c>
      <c r="AJ37" s="259">
        <f t="shared" si="17"/>
        <v>2.2999999999999998</v>
      </c>
      <c r="AK37" s="351">
        <f t="shared" si="18"/>
        <v>2.1800000000000002</v>
      </c>
      <c r="AL37" s="338"/>
      <c r="AM37" s="337"/>
      <c r="AN37" s="338"/>
      <c r="AO37" s="339"/>
      <c r="AP37" s="34"/>
      <c r="AQ37" s="34"/>
      <c r="AR37" s="34"/>
      <c r="AS37" s="34"/>
      <c r="AT37" s="34"/>
      <c r="BR37" s="34"/>
    </row>
    <row r="38" spans="1:70" x14ac:dyDescent="0.2">
      <c r="A38" s="218">
        <v>23</v>
      </c>
      <c r="B38" s="65" t="str">
        <f>IF(ΓΑΛΑΚΤΟΚΟΜΙΚΑ!B38="","",ΓΑΛΑΚΤΟΚΟΜΙΚΑ!B38)</f>
        <v>ΠΙΤΤΑΣ light στραγγιστό Unigue 300g</v>
      </c>
      <c r="C38" s="198" t="str">
        <f>IF(ΓΑΛΑΚΤΟΚΟΜΙΚΑ!C38="","",ΓΑΛΑΚΤΟΚΟΜΙΚΑ!C38)</f>
        <v/>
      </c>
      <c r="D38" s="199" t="str">
        <f>IF(ΓΑΛΑΚΤΟΚΟΜΙΚΑ!D38="","",ΓΑΛΑΚΤΟΚΟΜΙΚΑ!D38)</f>
        <v/>
      </c>
      <c r="E38" s="198" t="str">
        <f>IF(ΓΑΛΑΚΤΟΚΟΜΙΚΑ!E38="","",ΓΑΛΑΚΤΟΚΟΜΙΚΑ!E38)</f>
        <v/>
      </c>
      <c r="F38" s="199" t="str">
        <f>IF(ΓΑΛΑΚΤΟΚΟΜΙΚΑ!F38="","",ΓΑΛΑΚΤΟΚΟΜΙΚΑ!F38)</f>
        <v/>
      </c>
      <c r="G38" s="198" t="str">
        <f>IF(ΓΑΛΑΚΤΟΚΟΜΙΚΑ!G38="","",ΓΑΛΑΚΤΟΚΟΜΙΚΑ!G38)</f>
        <v/>
      </c>
      <c r="H38" s="199" t="str">
        <f>IF(ΓΑΛΑΚΤΟΚΟΜΙΚΑ!H38="","",ΓΑΛΑΚΤΟΚΟΜΙΚΑ!H38)</f>
        <v/>
      </c>
      <c r="I38" s="198" t="str">
        <f>IF(ΓΑΛΑΚΤΟΚΟΜΙΚΑ!I38="","",ΓΑΛΑΚΤΟΚΟΜΙΚΑ!I38)</f>
        <v/>
      </c>
      <c r="J38" s="199" t="str">
        <f>IF(ΓΑΛΑΚΤΟΚΟΜΙΚΑ!J38="","",ΓΑΛΑΚΤΟΚΟΜΙΚΑ!J38)</f>
        <v/>
      </c>
      <c r="K38" s="66" t="str">
        <f t="shared" si="27"/>
        <v>DELETE</v>
      </c>
      <c r="L38" s="359" t="s">
        <v>259</v>
      </c>
      <c r="M38" s="360" t="s">
        <v>259</v>
      </c>
      <c r="N38" s="375" t="str">
        <f t="shared" si="28"/>
        <v/>
      </c>
      <c r="O38" s="376" t="str">
        <f t="shared" si="28"/>
        <v/>
      </c>
      <c r="P38" s="361" t="s">
        <v>259</v>
      </c>
      <c r="Q38" s="361" t="s">
        <v>259</v>
      </c>
      <c r="R38" s="375" t="str">
        <f t="shared" si="29"/>
        <v/>
      </c>
      <c r="S38" s="379" t="str">
        <f t="shared" si="29"/>
        <v/>
      </c>
      <c r="T38" s="359" t="s">
        <v>259</v>
      </c>
      <c r="U38" s="360" t="s">
        <v>259</v>
      </c>
      <c r="V38" s="375" t="str">
        <f t="shared" si="30"/>
        <v/>
      </c>
      <c r="W38" s="379" t="str">
        <f t="shared" si="30"/>
        <v/>
      </c>
      <c r="X38" s="359" t="s">
        <v>259</v>
      </c>
      <c r="Y38" s="360" t="s">
        <v>259</v>
      </c>
      <c r="Z38" s="375" t="str">
        <f t="shared" si="31"/>
        <v/>
      </c>
      <c r="AA38" s="381" t="str">
        <f t="shared" si="31"/>
        <v/>
      </c>
      <c r="AB38" s="271" t="str">
        <f t="shared" si="32"/>
        <v>DELETE</v>
      </c>
      <c r="AC38" s="282" t="str">
        <f t="shared" si="23"/>
        <v/>
      </c>
      <c r="AD38" s="392" t="str">
        <f t="shared" si="24"/>
        <v/>
      </c>
      <c r="AE38" s="392" t="str">
        <f t="shared" si="25"/>
        <v/>
      </c>
      <c r="AF38" s="270" t="str">
        <f t="shared" si="26"/>
        <v/>
      </c>
      <c r="AG38" s="256" t="str">
        <f t="shared" si="14"/>
        <v/>
      </c>
      <c r="AH38" s="257" t="str">
        <f t="shared" si="15"/>
        <v/>
      </c>
      <c r="AI38" s="258" t="str">
        <f t="shared" si="16"/>
        <v/>
      </c>
      <c r="AJ38" s="259" t="str">
        <f t="shared" si="17"/>
        <v/>
      </c>
      <c r="AK38" s="351" t="str">
        <f t="shared" si="18"/>
        <v/>
      </c>
      <c r="AL38" s="338"/>
      <c r="AM38" s="337"/>
      <c r="AN38" s="338"/>
      <c r="AO38" s="339"/>
      <c r="AP38" s="34"/>
      <c r="AQ38" s="34"/>
      <c r="AR38" s="34"/>
      <c r="AS38" s="34"/>
      <c r="AT38" s="34"/>
      <c r="BR38" s="34"/>
    </row>
    <row r="39" spans="1:70" x14ac:dyDescent="0.2">
      <c r="A39" s="63"/>
      <c r="B39" s="69"/>
      <c r="C39" s="150">
        <f>SUM(C31:C38)</f>
        <v>0</v>
      </c>
      <c r="D39" s="151"/>
      <c r="E39" s="150">
        <f>SUM(E31:E38)</f>
        <v>7.82</v>
      </c>
      <c r="F39" s="151"/>
      <c r="G39" s="150">
        <f>SUM(G31:G38)</f>
        <v>4.3100000000000005</v>
      </c>
      <c r="H39" s="151"/>
      <c r="I39" s="150">
        <f>SUM(I31:I38)</f>
        <v>7.91</v>
      </c>
      <c r="J39" s="151"/>
      <c r="K39" s="66"/>
      <c r="L39" s="359"/>
      <c r="M39" s="360"/>
      <c r="N39" s="375"/>
      <c r="O39" s="376"/>
      <c r="P39" s="361"/>
      <c r="Q39" s="361"/>
      <c r="R39" s="375"/>
      <c r="S39" s="379"/>
      <c r="T39" s="359"/>
      <c r="U39" s="360"/>
      <c r="V39" s="375"/>
      <c r="W39" s="379"/>
      <c r="X39" s="359"/>
      <c r="Y39" s="360"/>
      <c r="Z39" s="375"/>
      <c r="AA39" s="381"/>
      <c r="AB39" s="271"/>
      <c r="AC39" s="282"/>
      <c r="AD39" s="392"/>
      <c r="AE39" s="392"/>
      <c r="AF39" s="270"/>
      <c r="AG39" s="256"/>
      <c r="AH39" s="257"/>
      <c r="AI39" s="258"/>
      <c r="AJ39" s="259"/>
      <c r="AK39" s="351"/>
      <c r="AL39" s="338"/>
      <c r="AM39" s="337"/>
      <c r="AN39" s="338"/>
      <c r="AO39" s="339"/>
      <c r="AP39" s="34"/>
      <c r="AQ39" s="34"/>
      <c r="AR39" s="34"/>
      <c r="AS39" s="34"/>
      <c r="AT39" s="34"/>
      <c r="BR39" s="34"/>
    </row>
    <row r="40" spans="1:70" ht="15.75" x14ac:dyDescent="0.25">
      <c r="A40" s="63"/>
      <c r="B40" s="70" t="s">
        <v>5</v>
      </c>
      <c r="C40" s="148"/>
      <c r="D40" s="152"/>
      <c r="E40" s="148"/>
      <c r="F40" s="152"/>
      <c r="G40" s="148"/>
      <c r="H40" s="152"/>
      <c r="I40" s="148"/>
      <c r="J40" s="152"/>
      <c r="K40" s="66"/>
      <c r="L40" s="359"/>
      <c r="M40" s="360"/>
      <c r="N40" s="375"/>
      <c r="O40" s="376"/>
      <c r="P40" s="361"/>
      <c r="Q40" s="361"/>
      <c r="R40" s="375"/>
      <c r="S40" s="379"/>
      <c r="T40" s="359"/>
      <c r="U40" s="360"/>
      <c r="V40" s="375"/>
      <c r="W40" s="379"/>
      <c r="X40" s="359"/>
      <c r="Y40" s="360"/>
      <c r="Z40" s="375"/>
      <c r="AA40" s="381"/>
      <c r="AB40" s="271"/>
      <c r="AC40" s="282"/>
      <c r="AD40" s="392"/>
      <c r="AE40" s="392"/>
      <c r="AF40" s="270"/>
      <c r="AG40" s="256"/>
      <c r="AH40" s="257"/>
      <c r="AI40" s="258"/>
      <c r="AJ40" s="259"/>
      <c r="AK40" s="351"/>
      <c r="AL40" s="338"/>
      <c r="AM40" s="337"/>
      <c r="AN40" s="338"/>
      <c r="AO40" s="339"/>
      <c r="AP40" s="34"/>
      <c r="AQ40" s="34"/>
      <c r="AR40" s="34"/>
      <c r="AS40" s="34"/>
      <c r="AT40" s="34"/>
      <c r="BR40" s="34"/>
    </row>
    <row r="41" spans="1:70" x14ac:dyDescent="0.2">
      <c r="A41" s="107">
        <f>IF('ΓΑΛΑΚΤΟΚΟΜΙΚΑ (2)'!A12="","",'ΓΑΛΑΚΤΟΚΟΜΙΚΑ (2)'!A12)</f>
        <v>1</v>
      </c>
      <c r="B41" s="369" t="str">
        <f>IF('ΓΑΛΑΚΤΟΚΟΜΙΚΑ (2)'!B12="","",'ΓΑΛΑΚΤΟΚΟΜΙΚΑ (2)'!B12)</f>
        <v>ΠΙΤΤΑΣ χαλλούμι συνήθες τεμάχιο 225g</v>
      </c>
      <c r="C41" s="198" t="str">
        <f>IF('ΓΑΛΑΚΤΟΚΟΜΙΚΑ (2)'!C12="","",'ΓΑΛΑΚΤΟΚΟΜΙΚΑ (2)'!C12)</f>
        <v/>
      </c>
      <c r="D41" s="199" t="str">
        <f>IF('ΓΑΛΑΚΤΟΚΟΜΙΚΑ (2)'!D12="","",'ΓΑΛΑΚΤΟΚΟΜΙΚΑ (2)'!D12)</f>
        <v/>
      </c>
      <c r="E41" s="198">
        <f>IF('ΓΑΛΑΚΤΟΚΟΜΙΚΑ (2)'!E12="","",'ΓΑΛΑΚΤΟΚΟΜΙΚΑ (2)'!E12)</f>
        <v>3.2</v>
      </c>
      <c r="F41" s="199" t="str">
        <f>IF('ΓΑΛΑΚΤΟΚΟΜΙΚΑ (2)'!F12="","",'ΓΑΛΑΚΤΟΚΟΜΙΚΑ (2)'!F12)</f>
        <v/>
      </c>
      <c r="G41" s="198">
        <f>IF('ΓΑΛΑΚΤΟΚΟΜΙΚΑ (2)'!G12="","",'ΓΑΛΑΚΤΟΚΟΜΙΚΑ (2)'!G12)</f>
        <v>2.99</v>
      </c>
      <c r="H41" s="199" t="str">
        <f>IF('ΓΑΛΑΚΤΟΚΟΜΙΚΑ (2)'!H12="","",'ΓΑΛΑΚΤΟΚΟΜΙΚΑ (2)'!H12)</f>
        <v/>
      </c>
      <c r="I41" s="198">
        <f>IF('ΓΑΛΑΚΤΟΚΟΜΙΚΑ (2)'!I12="","",'ΓΑΛΑΚΤΟΚΟΜΙΚΑ (2)'!I12)</f>
        <v>3.45</v>
      </c>
      <c r="J41" s="199" t="str">
        <f>IF('ΓΑΛΑΚΤΟΚΟΜΙΚΑ (2)'!J12="","",'ΓΑΛΑΚΤΟΚΟΜΙΚΑ (2)'!J12)</f>
        <v/>
      </c>
      <c r="K41" s="66" t="str">
        <f t="shared" ref="K41:K65" si="33">IF(OR(C41="",E41="",G41="",I41=""),"DELETE","")</f>
        <v>DELETE</v>
      </c>
      <c r="L41" s="359" t="s">
        <v>259</v>
      </c>
      <c r="M41" s="360" t="s">
        <v>259</v>
      </c>
      <c r="N41" s="375" t="str">
        <f>C41</f>
        <v/>
      </c>
      <c r="O41" s="376" t="str">
        <f>D41</f>
        <v/>
      </c>
      <c r="P41" s="361">
        <v>3.2</v>
      </c>
      <c r="Q41" s="361" t="s">
        <v>259</v>
      </c>
      <c r="R41" s="375">
        <f>E41</f>
        <v>3.2</v>
      </c>
      <c r="S41" s="379" t="str">
        <f>F41</f>
        <v/>
      </c>
      <c r="T41" s="359">
        <v>2.99</v>
      </c>
      <c r="U41" s="360" t="s">
        <v>259</v>
      </c>
      <c r="V41" s="375">
        <f>G41</f>
        <v>2.99</v>
      </c>
      <c r="W41" s="379" t="str">
        <f>H41</f>
        <v/>
      </c>
      <c r="X41" s="359">
        <v>3.45</v>
      </c>
      <c r="Y41" s="360" t="s">
        <v>259</v>
      </c>
      <c r="Z41" s="375">
        <f>I41</f>
        <v>3.45</v>
      </c>
      <c r="AA41" s="381" t="str">
        <f>J41</f>
        <v/>
      </c>
      <c r="AB41" s="271" t="str">
        <f t="shared" ref="AB41:AB65" si="34">IF(OR(L41="",N41="",P41="",R41="",T41="",V41="",X41="",Z41=""),"DELETE","")</f>
        <v>DELETE</v>
      </c>
      <c r="AC41" s="282" t="str">
        <f t="shared" si="23"/>
        <v/>
      </c>
      <c r="AD41" s="392">
        <f t="shared" si="24"/>
        <v>0</v>
      </c>
      <c r="AE41" s="392">
        <f t="shared" si="25"/>
        <v>0</v>
      </c>
      <c r="AF41" s="270">
        <f t="shared" si="26"/>
        <v>0</v>
      </c>
      <c r="AG41" s="256">
        <f t="shared" si="14"/>
        <v>0.45999999999999996</v>
      </c>
      <c r="AH41" s="257">
        <f t="shared" si="15"/>
        <v>0.15384615384615374</v>
      </c>
      <c r="AI41" s="258" t="str">
        <f t="shared" si="16"/>
        <v/>
      </c>
      <c r="AJ41" s="259">
        <f t="shared" si="17"/>
        <v>3.45</v>
      </c>
      <c r="AK41" s="351">
        <f t="shared" si="18"/>
        <v>2.99</v>
      </c>
      <c r="AL41" s="338"/>
      <c r="AM41" s="337"/>
      <c r="AN41" s="338"/>
      <c r="AO41" s="339"/>
      <c r="AP41" s="34"/>
      <c r="AQ41" s="34"/>
      <c r="AR41" s="34"/>
      <c r="AS41" s="34"/>
      <c r="AT41" s="34"/>
      <c r="BR41" s="34"/>
    </row>
    <row r="42" spans="1:70" x14ac:dyDescent="0.2">
      <c r="A42" s="107">
        <f>IF('ΓΑΛΑΚΤΟΚΟΜΙΚΑ (2)'!A13="","",'ΓΑΛΑΚΤΟΚΟΜΙΚΑ (2)'!A13)</f>
        <v>2</v>
      </c>
      <c r="B42" s="369" t="str">
        <f>IF('ΓΑΛΑΚΤΟΚΟΜΙΚΑ (2)'!B13="","",'ΓΑΛΑΚΤΟΚΟΜΙΚΑ (2)'!B13)</f>
        <v>ΚΡΙΣΤΗΣ χαλλούμι συνήθες  1kg</v>
      </c>
      <c r="C42" s="198" t="str">
        <f>IF('ΓΑΛΑΚΤΟΚΟΜΙΚΑ (2)'!C13="","",'ΓΑΛΑΚΤΟΚΟΜΙΚΑ (2)'!C13)</f>
        <v/>
      </c>
      <c r="D42" s="199" t="str">
        <f>IF('ΓΑΛΑΚΤΟΚΟΜΙΚΑ (2)'!D13="","",'ΓΑΛΑΚΤΟΚΟΜΙΚΑ (2)'!D13)</f>
        <v/>
      </c>
      <c r="E42" s="198">
        <f>IF('ΓΑΛΑΚΤΟΚΟΜΙΚΑ (2)'!E13="","",'ΓΑΛΑΚΤΟΚΟΜΙΚΑ (2)'!E13)</f>
        <v>12.3</v>
      </c>
      <c r="F42" s="199" t="str">
        <f>IF('ΓΑΛΑΚΤΟΚΟΜΙΚΑ (2)'!F13="","",'ΓΑΛΑΚΤΟΚΟΜΙΚΑ (2)'!F13)</f>
        <v/>
      </c>
      <c r="G42" s="198">
        <f>IF('ΓΑΛΑΚΤΟΚΟΜΙΚΑ (2)'!G13="","",'ΓΑΛΑΚΤΟΚΟΜΙΚΑ (2)'!G13)</f>
        <v>11.95</v>
      </c>
      <c r="H42" s="199" t="str">
        <f>IF('ΓΑΛΑΚΤΟΚΟΜΙΚΑ (2)'!H13="","",'ΓΑΛΑΚΤΟΚΟΜΙΚΑ (2)'!H13)</f>
        <v/>
      </c>
      <c r="I42" s="198" t="str">
        <f>IF('ΓΑΛΑΚΤΟΚΟΜΙΚΑ (2)'!I13="","",'ΓΑΛΑΚΤΟΚΟΜΙΚΑ (2)'!I13)</f>
        <v/>
      </c>
      <c r="J42" s="199" t="str">
        <f>IF('ΓΑΛΑΚΤΟΚΟΜΙΚΑ (2)'!J13="","",'ΓΑΛΑΚΤΟΚΟΜΙΚΑ (2)'!J13)</f>
        <v/>
      </c>
      <c r="K42" s="66" t="str">
        <f t="shared" si="33"/>
        <v>DELETE</v>
      </c>
      <c r="L42" s="359" t="s">
        <v>259</v>
      </c>
      <c r="M42" s="360" t="s">
        <v>259</v>
      </c>
      <c r="N42" s="375" t="str">
        <f t="shared" ref="N42:N65" si="35">C42</f>
        <v/>
      </c>
      <c r="O42" s="376" t="str">
        <f t="shared" ref="O42:O65" si="36">D42</f>
        <v/>
      </c>
      <c r="P42" s="361">
        <v>12.3</v>
      </c>
      <c r="Q42" s="361" t="s">
        <v>259</v>
      </c>
      <c r="R42" s="375">
        <f t="shared" ref="R42:R65" si="37">E42</f>
        <v>12.3</v>
      </c>
      <c r="S42" s="379" t="str">
        <f t="shared" ref="S42:S65" si="38">F42</f>
        <v/>
      </c>
      <c r="T42" s="359">
        <v>11.95</v>
      </c>
      <c r="U42" s="360" t="s">
        <v>259</v>
      </c>
      <c r="V42" s="375">
        <f t="shared" ref="V42:V65" si="39">G42</f>
        <v>11.95</v>
      </c>
      <c r="W42" s="379" t="str">
        <f t="shared" ref="W42:W65" si="40">H42</f>
        <v/>
      </c>
      <c r="X42" s="359" t="s">
        <v>259</v>
      </c>
      <c r="Y42" s="360" t="s">
        <v>259</v>
      </c>
      <c r="Z42" s="375" t="str">
        <f t="shared" ref="Z42:Z65" si="41">I42</f>
        <v/>
      </c>
      <c r="AA42" s="381" t="str">
        <f t="shared" ref="AA42:AA65" si="42">J42</f>
        <v/>
      </c>
      <c r="AB42" s="271" t="str">
        <f t="shared" si="34"/>
        <v>DELETE</v>
      </c>
      <c r="AC42" s="282" t="str">
        <f t="shared" si="23"/>
        <v/>
      </c>
      <c r="AD42" s="392">
        <f t="shared" si="24"/>
        <v>0</v>
      </c>
      <c r="AE42" s="392">
        <f t="shared" si="25"/>
        <v>0</v>
      </c>
      <c r="AF42" s="270" t="str">
        <f t="shared" si="26"/>
        <v/>
      </c>
      <c r="AG42" s="256">
        <f t="shared" si="14"/>
        <v>0.35000000000000142</v>
      </c>
      <c r="AH42" s="257">
        <f t="shared" si="15"/>
        <v>2.9288702928870425E-2</v>
      </c>
      <c r="AI42" s="258" t="str">
        <f t="shared" si="16"/>
        <v/>
      </c>
      <c r="AJ42" s="259">
        <f t="shared" si="17"/>
        <v>12.3</v>
      </c>
      <c r="AK42" s="351">
        <f t="shared" si="18"/>
        <v>11.95</v>
      </c>
      <c r="AL42" s="338"/>
      <c r="AM42" s="337"/>
      <c r="AN42" s="338"/>
      <c r="AO42" s="339"/>
      <c r="AP42" s="34"/>
      <c r="AQ42" s="34"/>
      <c r="AR42" s="34"/>
      <c r="AS42" s="34"/>
      <c r="AT42" s="34"/>
      <c r="BR42" s="34"/>
    </row>
    <row r="43" spans="1:70" x14ac:dyDescent="0.2">
      <c r="A43" s="107">
        <f>IF('ΓΑΛΑΚΤΟΚΟΜΙΚΑ (2)'!A14="","",'ΓΑΛΑΚΤΟΚΟΜΙΚΑ (2)'!A14)</f>
        <v>3</v>
      </c>
      <c r="B43" s="369" t="str">
        <f>IF('ΓΑΛΑΚΤΟΚΟΜΙΚΑ (2)'!B14="","",'ΓΑΛΑΚΤΟΚΟΜΙΚΑ (2)'!B14)</f>
        <v>ΚΚΕΣΕΣ Αιγοπρόβειο 1kg (μπλε συσκευασία)</v>
      </c>
      <c r="C43" s="198" t="str">
        <f>IF('ΓΑΛΑΚΤΟΚΟΜΙΚΑ (2)'!C14="","",'ΓΑΛΑΚΤΟΚΟΜΙΚΑ (2)'!C14)</f>
        <v/>
      </c>
      <c r="D43" s="199" t="str">
        <f>IF('ΓΑΛΑΚΤΟΚΟΜΙΚΑ (2)'!D14="","",'ΓΑΛΑΚΤΟΚΟΜΙΚΑ (2)'!D14)</f>
        <v/>
      </c>
      <c r="E43" s="198">
        <f>IF('ΓΑΛΑΚΤΟΚΟΜΙΚΑ (2)'!E14="","",'ΓΑΛΑΚΤΟΚΟΜΙΚΑ (2)'!E14)</f>
        <v>13.2</v>
      </c>
      <c r="F43" s="199" t="str">
        <f>IF('ΓΑΛΑΚΤΟΚΟΜΙΚΑ (2)'!F14="","",'ΓΑΛΑΚΤΟΚΟΜΙΚΑ (2)'!F14)</f>
        <v/>
      </c>
      <c r="G43" s="198" t="str">
        <f>IF('ΓΑΛΑΚΤΟΚΟΜΙΚΑ (2)'!G14="","",'ΓΑΛΑΚΤΟΚΟΜΙΚΑ (2)'!G14)</f>
        <v/>
      </c>
      <c r="H43" s="199" t="str">
        <f>IF('ΓΑΛΑΚΤΟΚΟΜΙΚΑ (2)'!H14="","",'ΓΑΛΑΚΤΟΚΟΜΙΚΑ (2)'!H14)</f>
        <v/>
      </c>
      <c r="I43" s="198">
        <f>IF('ΓΑΛΑΚΤΟΚΟΜΙΚΑ (2)'!I14="","",'ΓΑΛΑΚΤΟΚΟΜΙΚΑ (2)'!I14)</f>
        <v>11.5</v>
      </c>
      <c r="J43" s="199" t="str">
        <f>IF('ΓΑΛΑΚΤΟΚΟΜΙΚΑ (2)'!J14="","",'ΓΑΛΑΚΤΟΚΟΜΙΚΑ (2)'!J14)</f>
        <v>*</v>
      </c>
      <c r="K43" s="66" t="str">
        <f t="shared" si="33"/>
        <v>DELETE</v>
      </c>
      <c r="L43" s="359" t="s">
        <v>259</v>
      </c>
      <c r="M43" s="360" t="s">
        <v>259</v>
      </c>
      <c r="N43" s="375" t="str">
        <f t="shared" si="35"/>
        <v/>
      </c>
      <c r="O43" s="376" t="str">
        <f t="shared" si="36"/>
        <v/>
      </c>
      <c r="P43" s="361">
        <v>13.2</v>
      </c>
      <c r="Q43" s="361" t="s">
        <v>259</v>
      </c>
      <c r="R43" s="375">
        <f t="shared" si="37"/>
        <v>13.2</v>
      </c>
      <c r="S43" s="379" t="str">
        <f t="shared" si="38"/>
        <v/>
      </c>
      <c r="T43" s="359" t="s">
        <v>259</v>
      </c>
      <c r="U43" s="360" t="s">
        <v>259</v>
      </c>
      <c r="V43" s="375" t="str">
        <f t="shared" si="39"/>
        <v/>
      </c>
      <c r="W43" s="379" t="str">
        <f t="shared" si="40"/>
        <v/>
      </c>
      <c r="X43" s="359">
        <v>11.5</v>
      </c>
      <c r="Y43" s="360" t="s">
        <v>258</v>
      </c>
      <c r="Z43" s="375">
        <f t="shared" si="41"/>
        <v>11.5</v>
      </c>
      <c r="AA43" s="381" t="str">
        <f t="shared" si="42"/>
        <v>*</v>
      </c>
      <c r="AB43" s="271" t="str">
        <f t="shared" si="34"/>
        <v>DELETE</v>
      </c>
      <c r="AC43" s="282" t="str">
        <f t="shared" si="23"/>
        <v/>
      </c>
      <c r="AD43" s="392">
        <f t="shared" si="24"/>
        <v>0</v>
      </c>
      <c r="AE43" s="392" t="str">
        <f t="shared" si="25"/>
        <v/>
      </c>
      <c r="AF43" s="270">
        <f t="shared" si="26"/>
        <v>0</v>
      </c>
      <c r="AG43" s="256">
        <f t="shared" si="14"/>
        <v>1.6999999999999993</v>
      </c>
      <c r="AH43" s="257">
        <f t="shared" si="15"/>
        <v>0.14782608695652177</v>
      </c>
      <c r="AI43" s="258" t="str">
        <f t="shared" si="16"/>
        <v/>
      </c>
      <c r="AJ43" s="259">
        <f t="shared" si="17"/>
        <v>13.2</v>
      </c>
      <c r="AK43" s="351">
        <f t="shared" si="18"/>
        <v>11.5</v>
      </c>
      <c r="AL43" s="338"/>
      <c r="AM43" s="337"/>
      <c r="AN43" s="338"/>
      <c r="AO43" s="339"/>
      <c r="AP43" s="34"/>
      <c r="AQ43" s="34"/>
      <c r="AR43" s="34"/>
      <c r="AS43" s="34"/>
      <c r="AT43" s="34"/>
      <c r="BR43" s="34"/>
    </row>
    <row r="44" spans="1:70" x14ac:dyDescent="0.2">
      <c r="A44" s="107">
        <f>IF('ΓΑΛΑΚΤΟΚΟΜΙΚΑ (2)'!A15="","",'ΓΑΛΑΚΤΟΚΟΜΙΚΑ (2)'!A15)</f>
        <v>4</v>
      </c>
      <c r="B44" s="369" t="str">
        <f>IF('ΓΑΛΑΚΤΟΚΟΜΙΚΑ (2)'!B15="","",'ΓΑΛΑΚΤΟΚΟΜΙΚΑ (2)'!B15)</f>
        <v>ΑΛΑΜΠΡΑ συνήθες 1kg</v>
      </c>
      <c r="C44" s="198" t="str">
        <f>IF('ΓΑΛΑΚΤΟΚΟΜΙΚΑ (2)'!C15="","",'ΓΑΛΑΚΤΟΚΟΜΙΚΑ (2)'!C15)</f>
        <v/>
      </c>
      <c r="D44" s="199" t="str">
        <f>IF('ΓΑΛΑΚΤΟΚΟΜΙΚΑ (2)'!D15="","",'ΓΑΛΑΚΤΟΚΟΜΙΚΑ (2)'!D15)</f>
        <v/>
      </c>
      <c r="E44" s="198" t="str">
        <f>IF('ΓΑΛΑΚΤΟΚΟΜΙΚΑ (2)'!E15="","",'ΓΑΛΑΚΤΟΚΟΜΙΚΑ (2)'!E15)</f>
        <v/>
      </c>
      <c r="F44" s="199" t="str">
        <f>IF('ΓΑΛΑΚΤΟΚΟΜΙΚΑ (2)'!F15="","",'ΓΑΛΑΚΤΟΚΟΜΙΚΑ (2)'!F15)</f>
        <v/>
      </c>
      <c r="G44" s="198" t="str">
        <f>IF('ΓΑΛΑΚΤΟΚΟΜΙΚΑ (2)'!G15="","",'ΓΑΛΑΚΤΟΚΟΜΙΚΑ (2)'!G15)</f>
        <v/>
      </c>
      <c r="H44" s="199" t="str">
        <f>IF('ΓΑΛΑΚΤΟΚΟΜΙΚΑ (2)'!H15="","",'ΓΑΛΑΚΤΟΚΟΜΙΚΑ (2)'!H15)</f>
        <v/>
      </c>
      <c r="I44" s="198" t="str">
        <f>IF('ΓΑΛΑΚΤΟΚΟΜΙΚΑ (2)'!I15="","",'ΓΑΛΑΚΤΟΚΟΜΙΚΑ (2)'!I15)</f>
        <v/>
      </c>
      <c r="J44" s="199" t="str">
        <f>IF('ΓΑΛΑΚΤΟΚΟΜΙΚΑ (2)'!J15="","",'ΓΑΛΑΚΤΟΚΟΜΙΚΑ (2)'!J15)</f>
        <v/>
      </c>
      <c r="K44" s="66" t="str">
        <f t="shared" si="33"/>
        <v>DELETE</v>
      </c>
      <c r="L44" s="359" t="s">
        <v>259</v>
      </c>
      <c r="M44" s="360" t="s">
        <v>259</v>
      </c>
      <c r="N44" s="375" t="str">
        <f t="shared" si="35"/>
        <v/>
      </c>
      <c r="O44" s="376" t="str">
        <f t="shared" si="36"/>
        <v/>
      </c>
      <c r="P44" s="361" t="s">
        <v>259</v>
      </c>
      <c r="Q44" s="361" t="s">
        <v>259</v>
      </c>
      <c r="R44" s="375" t="str">
        <f t="shared" si="37"/>
        <v/>
      </c>
      <c r="S44" s="379" t="str">
        <f t="shared" si="38"/>
        <v/>
      </c>
      <c r="T44" s="359" t="s">
        <v>259</v>
      </c>
      <c r="U44" s="360" t="s">
        <v>259</v>
      </c>
      <c r="V44" s="375" t="str">
        <f t="shared" si="39"/>
        <v/>
      </c>
      <c r="W44" s="379" t="str">
        <f t="shared" si="40"/>
        <v/>
      </c>
      <c r="X44" s="359">
        <v>12</v>
      </c>
      <c r="Y44" s="360" t="s">
        <v>259</v>
      </c>
      <c r="Z44" s="375" t="str">
        <f t="shared" si="41"/>
        <v/>
      </c>
      <c r="AA44" s="381" t="str">
        <f t="shared" si="42"/>
        <v/>
      </c>
      <c r="AB44" s="271" t="str">
        <f t="shared" si="34"/>
        <v>DELETE</v>
      </c>
      <c r="AC44" s="282" t="str">
        <f t="shared" si="23"/>
        <v/>
      </c>
      <c r="AD44" s="392" t="str">
        <f t="shared" si="24"/>
        <v/>
      </c>
      <c r="AE44" s="392" t="str">
        <f t="shared" si="25"/>
        <v/>
      </c>
      <c r="AF44" s="270" t="str">
        <f t="shared" si="26"/>
        <v/>
      </c>
      <c r="AG44" s="256" t="str">
        <f t="shared" si="14"/>
        <v/>
      </c>
      <c r="AH44" s="257" t="str">
        <f t="shared" si="15"/>
        <v/>
      </c>
      <c r="AI44" s="258" t="str">
        <f t="shared" si="16"/>
        <v/>
      </c>
      <c r="AJ44" s="259" t="str">
        <f t="shared" si="17"/>
        <v/>
      </c>
      <c r="AK44" s="351" t="str">
        <f t="shared" si="18"/>
        <v/>
      </c>
      <c r="AL44" s="338"/>
      <c r="AM44" s="337"/>
      <c r="AN44" s="338"/>
      <c r="AO44" s="339"/>
      <c r="AP44" s="34"/>
      <c r="AQ44" s="34"/>
      <c r="AR44" s="34"/>
      <c r="AS44" s="34"/>
      <c r="AT44" s="34"/>
      <c r="BR44" s="34"/>
    </row>
    <row r="45" spans="1:70" x14ac:dyDescent="0.2">
      <c r="A45" s="107">
        <f>IF('ΓΑΛΑΚΤΟΚΟΜΙΚΑ (2)'!A16="","",'ΓΑΛΑΚΤΟΚΟΜΙΚΑ (2)'!A16)</f>
        <v>5</v>
      </c>
      <c r="B45" s="369" t="str">
        <f>IF('ΓΑΛΑΚΤΟΚΟΜΙΚΑ (2)'!B16="","",'ΓΑΛΑΚΤΟΚΟΜΙΚΑ (2)'!B16)</f>
        <v>ΚΡΙΣΤΗΣ ΠΙΣΣΟΥΡΚΩΤΙΚΟ αιγοπρόβειο 1kg</v>
      </c>
      <c r="C45" s="198" t="str">
        <f>IF('ΓΑΛΑΚΤΟΚΟΜΙΚΑ (2)'!C16="","",'ΓΑΛΑΚΤΟΚΟΜΙΚΑ (2)'!C16)</f>
        <v/>
      </c>
      <c r="D45" s="199" t="str">
        <f>IF('ΓΑΛΑΚΤΟΚΟΜΙΚΑ (2)'!D16="","",'ΓΑΛΑΚΤΟΚΟΜΙΚΑ (2)'!D16)</f>
        <v/>
      </c>
      <c r="E45" s="198">
        <f>IF('ΓΑΛΑΚΤΟΚΟΜΙΚΑ (2)'!E16="","",'ΓΑΛΑΚΤΟΚΟΜΙΚΑ (2)'!E16)</f>
        <v>16.25</v>
      </c>
      <c r="F45" s="199" t="str">
        <f>IF('ΓΑΛΑΚΤΟΚΟΜΙΚΑ (2)'!F16="","",'ΓΑΛΑΚΤΟΚΟΜΙΚΑ (2)'!F16)</f>
        <v/>
      </c>
      <c r="G45" s="198">
        <f>IF('ΓΑΛΑΚΤΟΚΟΜΙΚΑ (2)'!G16="","",'ΓΑΛΑΚΤΟΚΟΜΙΚΑ (2)'!G16)</f>
        <v>14.79</v>
      </c>
      <c r="H45" s="199" t="str">
        <f>IF('ΓΑΛΑΚΤΟΚΟΜΙΚΑ (2)'!H16="","",'ΓΑΛΑΚΤΟΚΟΜΙΚΑ (2)'!H16)</f>
        <v/>
      </c>
      <c r="I45" s="198" t="str">
        <f>IF('ΓΑΛΑΚΤΟΚΟΜΙΚΑ (2)'!I16="","",'ΓΑΛΑΚΤΟΚΟΜΙΚΑ (2)'!I16)</f>
        <v/>
      </c>
      <c r="J45" s="199" t="str">
        <f>IF('ΓΑΛΑΚΤΟΚΟΜΙΚΑ (2)'!J16="","",'ΓΑΛΑΚΤΟΚΟΜΙΚΑ (2)'!J16)</f>
        <v/>
      </c>
      <c r="K45" s="66" t="str">
        <f t="shared" si="33"/>
        <v>DELETE</v>
      </c>
      <c r="L45" s="359" t="s">
        <v>259</v>
      </c>
      <c r="M45" s="360" t="s">
        <v>259</v>
      </c>
      <c r="N45" s="375" t="str">
        <f t="shared" si="35"/>
        <v/>
      </c>
      <c r="O45" s="376" t="str">
        <f t="shared" si="36"/>
        <v/>
      </c>
      <c r="P45" s="361">
        <v>16.25</v>
      </c>
      <c r="Q45" s="361" t="s">
        <v>259</v>
      </c>
      <c r="R45" s="375">
        <f t="shared" si="37"/>
        <v>16.25</v>
      </c>
      <c r="S45" s="379" t="str">
        <f t="shared" si="38"/>
        <v/>
      </c>
      <c r="T45" s="359">
        <v>14.79</v>
      </c>
      <c r="U45" s="360" t="s">
        <v>259</v>
      </c>
      <c r="V45" s="375">
        <f t="shared" si="39"/>
        <v>14.79</v>
      </c>
      <c r="W45" s="379" t="str">
        <f t="shared" si="40"/>
        <v/>
      </c>
      <c r="X45" s="359" t="s">
        <v>259</v>
      </c>
      <c r="Y45" s="360" t="s">
        <v>259</v>
      </c>
      <c r="Z45" s="375" t="str">
        <f t="shared" si="41"/>
        <v/>
      </c>
      <c r="AA45" s="381" t="str">
        <f t="shared" si="42"/>
        <v/>
      </c>
      <c r="AB45" s="271" t="str">
        <f t="shared" si="34"/>
        <v>DELETE</v>
      </c>
      <c r="AC45" s="282" t="str">
        <f t="shared" si="23"/>
        <v/>
      </c>
      <c r="AD45" s="392">
        <f t="shared" si="24"/>
        <v>0</v>
      </c>
      <c r="AE45" s="392">
        <f t="shared" si="25"/>
        <v>0</v>
      </c>
      <c r="AF45" s="270" t="str">
        <f t="shared" si="26"/>
        <v/>
      </c>
      <c r="AG45" s="256">
        <f t="shared" si="14"/>
        <v>1.4600000000000009</v>
      </c>
      <c r="AH45" s="257">
        <f t="shared" si="15"/>
        <v>9.8715348208248788E-2</v>
      </c>
      <c r="AI45" s="258" t="str">
        <f t="shared" si="16"/>
        <v/>
      </c>
      <c r="AJ45" s="259">
        <f t="shared" si="17"/>
        <v>16.25</v>
      </c>
      <c r="AK45" s="351">
        <f t="shared" si="18"/>
        <v>14.79</v>
      </c>
      <c r="AL45" s="338"/>
      <c r="AM45" s="337"/>
      <c r="AN45" s="338"/>
      <c r="AO45" s="339"/>
      <c r="AP45" s="34"/>
      <c r="AQ45" s="34"/>
      <c r="AR45" s="34"/>
      <c r="AS45" s="34"/>
      <c r="AT45" s="34"/>
      <c r="BR45" s="34"/>
    </row>
    <row r="46" spans="1:70" x14ac:dyDescent="0.2">
      <c r="A46" s="107">
        <f>IF('ΓΑΛΑΚΤΟΚΟΜΙΚΑ (2)'!A17="","",'ΓΑΛΑΚΤΟΚΟΜΙΚΑ (2)'!A17)</f>
        <v>6</v>
      </c>
      <c r="B46" s="369" t="str">
        <f>IF('ΓΑΛΑΚΤΟΚΟΜΙΚΑ (2)'!B17="","",'ΓΑΛΑΚΤΟΚΟΜΙΚΑ (2)'!B17)</f>
        <v>KOUROUSHIS Χαλλούμι 100% Αιγοπρόβειο 1Kg</v>
      </c>
      <c r="C46" s="198" t="str">
        <f>IF('ΓΑΛΑΚΤΟΚΟΜΙΚΑ (2)'!C17="","",'ΓΑΛΑΚΤΟΚΟΜΙΚΑ (2)'!C17)</f>
        <v/>
      </c>
      <c r="D46" s="199" t="str">
        <f>IF('ΓΑΛΑΚΤΟΚΟΜΙΚΑ (2)'!D17="","",'ΓΑΛΑΚΤΟΚΟΜΙΚΑ (2)'!D17)</f>
        <v/>
      </c>
      <c r="E46" s="198" t="str">
        <f>IF('ΓΑΛΑΚΤΟΚΟΜΙΚΑ (2)'!E17="","",'ΓΑΛΑΚΤΟΚΟΜΙΚΑ (2)'!E17)</f>
        <v/>
      </c>
      <c r="F46" s="199" t="str">
        <f>IF('ΓΑΛΑΚΤΟΚΟΜΙΚΑ (2)'!F17="","",'ΓΑΛΑΚΤΟΚΟΜΙΚΑ (2)'!F17)</f>
        <v/>
      </c>
      <c r="G46" s="198" t="str">
        <f>IF('ΓΑΛΑΚΤΟΚΟΜΙΚΑ (2)'!G17="","",'ΓΑΛΑΚΤΟΚΟΜΙΚΑ (2)'!G17)</f>
        <v/>
      </c>
      <c r="H46" s="199" t="str">
        <f>IF('ΓΑΛΑΚΤΟΚΟΜΙΚΑ (2)'!H17="","",'ΓΑΛΑΚΤΟΚΟΜΙΚΑ (2)'!H17)</f>
        <v/>
      </c>
      <c r="I46" s="198" t="str">
        <f>IF('ΓΑΛΑΚΤΟΚΟΜΙΚΑ (2)'!I17="","",'ΓΑΛΑΚΤΟΚΟΜΙΚΑ (2)'!I17)</f>
        <v/>
      </c>
      <c r="J46" s="199" t="str">
        <f>IF('ΓΑΛΑΚΤΟΚΟΜΙΚΑ (2)'!J17="","",'ΓΑΛΑΚΤΟΚΟΜΙΚΑ (2)'!J17)</f>
        <v/>
      </c>
      <c r="K46" s="66" t="str">
        <f t="shared" si="33"/>
        <v>DELETE</v>
      </c>
      <c r="L46" s="359" t="s">
        <v>259</v>
      </c>
      <c r="M46" s="360" t="s">
        <v>259</v>
      </c>
      <c r="N46" s="375" t="str">
        <f t="shared" si="35"/>
        <v/>
      </c>
      <c r="O46" s="376" t="str">
        <f t="shared" si="36"/>
        <v/>
      </c>
      <c r="P46" s="361" t="s">
        <v>259</v>
      </c>
      <c r="Q46" s="361" t="s">
        <v>259</v>
      </c>
      <c r="R46" s="375" t="str">
        <f t="shared" si="37"/>
        <v/>
      </c>
      <c r="S46" s="379" t="str">
        <f t="shared" si="38"/>
        <v/>
      </c>
      <c r="T46" s="359" t="s">
        <v>259</v>
      </c>
      <c r="U46" s="360" t="s">
        <v>259</v>
      </c>
      <c r="V46" s="375" t="str">
        <f t="shared" si="39"/>
        <v/>
      </c>
      <c r="W46" s="379" t="str">
        <f t="shared" si="40"/>
        <v/>
      </c>
      <c r="X46" s="359" t="s">
        <v>259</v>
      </c>
      <c r="Y46" s="360" t="s">
        <v>259</v>
      </c>
      <c r="Z46" s="375" t="str">
        <f t="shared" si="41"/>
        <v/>
      </c>
      <c r="AA46" s="381" t="str">
        <f t="shared" si="42"/>
        <v/>
      </c>
      <c r="AB46" s="271" t="str">
        <f t="shared" si="34"/>
        <v>DELETE</v>
      </c>
      <c r="AC46" s="282" t="str">
        <f t="shared" si="23"/>
        <v/>
      </c>
      <c r="AD46" s="392" t="str">
        <f t="shared" si="24"/>
        <v/>
      </c>
      <c r="AE46" s="392" t="str">
        <f t="shared" si="25"/>
        <v/>
      </c>
      <c r="AF46" s="270" t="str">
        <f t="shared" si="26"/>
        <v/>
      </c>
      <c r="AG46" s="256" t="str">
        <f t="shared" si="14"/>
        <v/>
      </c>
      <c r="AH46" s="257" t="str">
        <f t="shared" si="15"/>
        <v/>
      </c>
      <c r="AI46" s="258" t="str">
        <f t="shared" si="16"/>
        <v/>
      </c>
      <c r="AJ46" s="259" t="str">
        <f t="shared" si="17"/>
        <v/>
      </c>
      <c r="AK46" s="351" t="str">
        <f t="shared" si="18"/>
        <v/>
      </c>
      <c r="AL46" s="338"/>
      <c r="AM46" s="337"/>
      <c r="AN46" s="338"/>
      <c r="AO46" s="339"/>
      <c r="AP46" s="34"/>
      <c r="AQ46" s="34"/>
      <c r="AR46" s="34"/>
      <c r="AS46" s="34"/>
      <c r="AT46" s="34"/>
      <c r="BR46" s="34"/>
    </row>
    <row r="47" spans="1:70" x14ac:dyDescent="0.2">
      <c r="A47" s="107">
        <f>IF('ΓΑΛΑΚΤΟΚΟΜΙΚΑ (2)'!A18="","",'ΓΑΛΑΚΤΟΚΟΜΙΚΑ (2)'!A18)</f>
        <v>7</v>
      </c>
      <c r="B47" s="369" t="str">
        <f>IF('ΓΑΛΑΚΤΟΚΟΜΙΚΑ (2)'!B18="","",'ΓΑΛΑΚΤΟΚΟΜΙΚΑ (2)'!B18)</f>
        <v>AUSTRIAN EDAM 500g</v>
      </c>
      <c r="C47" s="198">
        <f>IF('ΓΑΛΑΚΤΟΚΟΜΙΚΑ (2)'!C18="","",'ΓΑΛΑΚΤΟΚΟΜΙΚΑ (2)'!C18)</f>
        <v>5.78</v>
      </c>
      <c r="D47" s="199" t="str">
        <f>IF('ΓΑΛΑΚΤΟΚΟΜΙΚΑ (2)'!D18="","",'ΓΑΛΑΚΤΟΚΟΜΙΚΑ (2)'!D18)</f>
        <v/>
      </c>
      <c r="E47" s="198">
        <f>IF('ΓΑΛΑΚΤΟΚΟΜΙΚΑ (2)'!E18="","",'ΓΑΛΑΚΤΟΚΟΜΙΚΑ (2)'!E18)</f>
        <v>5.6</v>
      </c>
      <c r="F47" s="199" t="str">
        <f>IF('ΓΑΛΑΚΤΟΚΟΜΙΚΑ (2)'!F18="","",'ΓΑΛΑΚΤΟΚΟΜΙΚΑ (2)'!F18)</f>
        <v/>
      </c>
      <c r="G47" s="198">
        <f>IF('ΓΑΛΑΚΤΟΚΟΜΙΚΑ (2)'!G18="","",'ΓΑΛΑΚΤΟΚΟΜΙΚΑ (2)'!G18)</f>
        <v>5.55</v>
      </c>
      <c r="H47" s="199" t="str">
        <f>IF('ΓΑΛΑΚΤΟΚΟΜΙΚΑ (2)'!H18="","",'ΓΑΛΑΚΤΟΚΟΜΙΚΑ (2)'!H18)</f>
        <v/>
      </c>
      <c r="I47" s="198">
        <f>IF('ΓΑΛΑΚΤΟΚΟΜΙΚΑ (2)'!I18="","",'ΓΑΛΑΚΤΟΚΟΜΙΚΑ (2)'!I18)</f>
        <v>5.8</v>
      </c>
      <c r="J47" s="199" t="str">
        <f>IF('ΓΑΛΑΚΤΟΚΟΜΙΚΑ (2)'!J18="","",'ΓΑΛΑΚΤΟΚΟΜΙΚΑ (2)'!J18)</f>
        <v/>
      </c>
      <c r="K47" s="66" t="str">
        <f t="shared" si="33"/>
        <v/>
      </c>
      <c r="L47" s="359">
        <v>5.78</v>
      </c>
      <c r="M47" s="360" t="s">
        <v>259</v>
      </c>
      <c r="N47" s="375">
        <f t="shared" si="35"/>
        <v>5.78</v>
      </c>
      <c r="O47" s="376" t="str">
        <f t="shared" si="36"/>
        <v/>
      </c>
      <c r="P47" s="361">
        <v>5.6</v>
      </c>
      <c r="Q47" s="361" t="s">
        <v>259</v>
      </c>
      <c r="R47" s="375">
        <f t="shared" si="37"/>
        <v>5.6</v>
      </c>
      <c r="S47" s="379" t="str">
        <f t="shared" si="38"/>
        <v/>
      </c>
      <c r="T47" s="359">
        <v>5.72</v>
      </c>
      <c r="U47" s="360" t="s">
        <v>259</v>
      </c>
      <c r="V47" s="375">
        <f t="shared" si="39"/>
        <v>5.55</v>
      </c>
      <c r="W47" s="379" t="str">
        <f t="shared" si="40"/>
        <v/>
      </c>
      <c r="X47" s="359">
        <v>5.8</v>
      </c>
      <c r="Y47" s="360" t="s">
        <v>259</v>
      </c>
      <c r="Z47" s="375">
        <f t="shared" si="41"/>
        <v>5.8</v>
      </c>
      <c r="AA47" s="381" t="str">
        <f t="shared" si="42"/>
        <v/>
      </c>
      <c r="AB47" s="271" t="str">
        <f t="shared" si="34"/>
        <v/>
      </c>
      <c r="AC47" s="282">
        <f t="shared" si="23"/>
        <v>0</v>
      </c>
      <c r="AD47" s="392">
        <f t="shared" si="24"/>
        <v>0</v>
      </c>
      <c r="AE47" s="392">
        <f t="shared" si="25"/>
        <v>-0.16999999999999993</v>
      </c>
      <c r="AF47" s="270">
        <f t="shared" si="26"/>
        <v>0</v>
      </c>
      <c r="AG47" s="256">
        <f t="shared" si="14"/>
        <v>0.25</v>
      </c>
      <c r="AH47" s="257">
        <f t="shared" si="15"/>
        <v>4.5045045045045029E-2</v>
      </c>
      <c r="AI47" s="258" t="str">
        <f t="shared" si="16"/>
        <v/>
      </c>
      <c r="AJ47" s="259">
        <f t="shared" si="17"/>
        <v>5.8</v>
      </c>
      <c r="AK47" s="351">
        <f t="shared" si="18"/>
        <v>5.55</v>
      </c>
      <c r="AL47" s="338"/>
      <c r="AM47" s="337"/>
      <c r="AN47" s="338"/>
      <c r="AO47" s="339"/>
      <c r="AP47" s="34"/>
      <c r="AQ47" s="34"/>
      <c r="AR47" s="34"/>
      <c r="AS47" s="34"/>
      <c r="AT47" s="34"/>
      <c r="BR47" s="34"/>
    </row>
    <row r="48" spans="1:70" x14ac:dyDescent="0.2">
      <c r="A48" s="107">
        <f>IF('ΓΑΛΑΚΤΟΚΟΜΙΚΑ (2)'!A19="","",'ΓΑΛΑΚΤΟΚΟΜΙΚΑ (2)'!A19)</f>
        <v>8</v>
      </c>
      <c r="B48" s="369" t="str">
        <f>IF('ΓΑΛΑΚΤΟΚΟΜΙΚΑ (2)'!B19="","",'ΓΑΛΑΚΤΟΚΟΜΙΚΑ (2)'!B19)</f>
        <v>ΣΟΥΡΟΥΛΛΑΣ τυρί EDAM ball 1kg</v>
      </c>
      <c r="C48" s="198" t="str">
        <f>IF('ΓΑΛΑΚΤΟΚΟΜΙΚΑ (2)'!C19="","",'ΓΑΛΑΚΤΟΚΟΜΙΚΑ (2)'!C19)</f>
        <v/>
      </c>
      <c r="D48" s="199" t="str">
        <f>IF('ΓΑΛΑΚΤΟΚΟΜΙΚΑ (2)'!D19="","",'ΓΑΛΑΚΤΟΚΟΜΙΚΑ (2)'!D19)</f>
        <v/>
      </c>
      <c r="E48" s="198">
        <f>IF('ΓΑΛΑΚΤΟΚΟΜΙΚΑ (2)'!E19="","",'ΓΑΛΑΚΤΟΚΟΜΙΚΑ (2)'!E19)</f>
        <v>10.95</v>
      </c>
      <c r="F48" s="199" t="str">
        <f>IF('ΓΑΛΑΚΤΟΚΟΜΙΚΑ (2)'!F19="","",'ΓΑΛΑΚΤΟΚΟΜΙΚΑ (2)'!F19)</f>
        <v/>
      </c>
      <c r="G48" s="198" t="str">
        <f>IF('ΓΑΛΑΚΤΟΚΟΜΙΚΑ (2)'!G19="","",'ΓΑΛΑΚΤΟΚΟΜΙΚΑ (2)'!G19)</f>
        <v/>
      </c>
      <c r="H48" s="199" t="str">
        <f>IF('ΓΑΛΑΚΤΟΚΟΜΙΚΑ (2)'!H19="","",'ΓΑΛΑΚΤΟΚΟΜΙΚΑ (2)'!H19)</f>
        <v/>
      </c>
      <c r="I48" s="198" t="str">
        <f>IF('ΓΑΛΑΚΤΟΚΟΜΙΚΑ (2)'!I19="","",'ΓΑΛΑΚΤΟΚΟΜΙΚΑ (2)'!I19)</f>
        <v/>
      </c>
      <c r="J48" s="199" t="str">
        <f>IF('ΓΑΛΑΚΤΟΚΟΜΙΚΑ (2)'!J19="","",'ΓΑΛΑΚΤΟΚΟΜΙΚΑ (2)'!J19)</f>
        <v/>
      </c>
      <c r="K48" s="66" t="str">
        <f t="shared" si="33"/>
        <v>DELETE</v>
      </c>
      <c r="L48" s="359" t="s">
        <v>259</v>
      </c>
      <c r="M48" s="360" t="s">
        <v>259</v>
      </c>
      <c r="N48" s="375" t="str">
        <f t="shared" si="35"/>
        <v/>
      </c>
      <c r="O48" s="376" t="str">
        <f t="shared" si="36"/>
        <v/>
      </c>
      <c r="P48" s="361">
        <v>10.95</v>
      </c>
      <c r="Q48" s="361" t="s">
        <v>259</v>
      </c>
      <c r="R48" s="375">
        <f t="shared" si="37"/>
        <v>10.95</v>
      </c>
      <c r="S48" s="379" t="str">
        <f t="shared" si="38"/>
        <v/>
      </c>
      <c r="T48" s="359">
        <v>10.35</v>
      </c>
      <c r="U48" s="360" t="s">
        <v>259</v>
      </c>
      <c r="V48" s="375" t="str">
        <f t="shared" si="39"/>
        <v/>
      </c>
      <c r="W48" s="379" t="str">
        <f t="shared" si="40"/>
        <v/>
      </c>
      <c r="X48" s="359" t="s">
        <v>259</v>
      </c>
      <c r="Y48" s="360" t="s">
        <v>259</v>
      </c>
      <c r="Z48" s="375" t="str">
        <f t="shared" si="41"/>
        <v/>
      </c>
      <c r="AA48" s="381" t="str">
        <f t="shared" si="42"/>
        <v/>
      </c>
      <c r="AB48" s="271" t="str">
        <f t="shared" si="34"/>
        <v>DELETE</v>
      </c>
      <c r="AC48" s="282" t="str">
        <f t="shared" si="23"/>
        <v/>
      </c>
      <c r="AD48" s="392">
        <f t="shared" si="24"/>
        <v>0</v>
      </c>
      <c r="AE48" s="392" t="str">
        <f t="shared" si="25"/>
        <v/>
      </c>
      <c r="AF48" s="270" t="str">
        <f t="shared" si="26"/>
        <v/>
      </c>
      <c r="AG48" s="256">
        <f t="shared" si="14"/>
        <v>0</v>
      </c>
      <c r="AH48" s="257">
        <f t="shared" si="15"/>
        <v>0</v>
      </c>
      <c r="AI48" s="258" t="str">
        <f t="shared" si="16"/>
        <v/>
      </c>
      <c r="AJ48" s="259">
        <f t="shared" si="17"/>
        <v>10.95</v>
      </c>
      <c r="AK48" s="351">
        <f t="shared" si="18"/>
        <v>10.95</v>
      </c>
      <c r="AL48" s="289"/>
      <c r="AM48" s="337"/>
      <c r="AN48" s="338"/>
      <c r="AO48" s="339"/>
      <c r="AP48" s="34"/>
      <c r="AQ48" s="34"/>
      <c r="AR48" s="34"/>
      <c r="AS48" s="34"/>
      <c r="AT48" s="34"/>
      <c r="BR48" s="34"/>
    </row>
    <row r="49" spans="1:70" x14ac:dyDescent="0.2">
      <c r="A49" s="107">
        <f>IF('ΓΑΛΑΚΤΟΚΟΜΙΚΑ (2)'!A20="","",'ΓΑΛΑΚΤΟΚΟΜΙΚΑ (2)'!A20)</f>
        <v>9</v>
      </c>
      <c r="B49" s="369" t="str">
        <f>IF('ΓΑΛΑΚΤΟΚΟΜΙΚΑ (2)'!B20="","",'ΓΑΛΑΚΤΟΚΟΜΙΚΑ (2)'!B20)</f>
        <v>LA VACHE QUI RIT x 16 280g</v>
      </c>
      <c r="C49" s="198" t="str">
        <f>IF('ΓΑΛΑΚΤΟΚΟΜΙΚΑ (2)'!C20="","",'ΓΑΛΑΚΤΟΚΟΜΙΚΑ (2)'!C20)</f>
        <v/>
      </c>
      <c r="D49" s="199" t="str">
        <f>IF('ΓΑΛΑΚΤΟΚΟΜΙΚΑ (2)'!D20="","",'ΓΑΛΑΚΤΟΚΟΜΙΚΑ (2)'!D20)</f>
        <v/>
      </c>
      <c r="E49" s="198">
        <f>IF('ΓΑΛΑΚΤΟΚΟΜΙΚΑ (2)'!E20="","",'ΓΑΛΑΚΤΟΚΟΜΙΚΑ (2)'!E20)</f>
        <v>3.97</v>
      </c>
      <c r="F49" s="199" t="str">
        <f>IF('ΓΑΛΑΚΤΟΚΟΜΙΚΑ (2)'!F20="","",'ΓΑΛΑΚΤΟΚΟΜΙΚΑ (2)'!F20)</f>
        <v/>
      </c>
      <c r="G49" s="198">
        <f>IF('ΓΑΛΑΚΤΟΚΟΜΙΚΑ (2)'!G20="","",'ΓΑΛΑΚΤΟΚΟΜΙΚΑ (2)'!G20)</f>
        <v>3.92</v>
      </c>
      <c r="H49" s="199" t="str">
        <f>IF('ΓΑΛΑΚΤΟΚΟΜΙΚΑ (2)'!H20="","",'ΓΑΛΑΚΤΟΚΟΜΙΚΑ (2)'!H20)</f>
        <v/>
      </c>
      <c r="I49" s="198">
        <f>IF('ΓΑΛΑΚΤΟΚΟΜΙΚΑ (2)'!I20="","",'ΓΑΛΑΚΤΟΚΟΜΙΚΑ (2)'!I20)</f>
        <v>3.99</v>
      </c>
      <c r="J49" s="199" t="str">
        <f>IF('ΓΑΛΑΚΤΟΚΟΜΙΚΑ (2)'!J20="","",'ΓΑΛΑΚΤΟΚΟΜΙΚΑ (2)'!J20)</f>
        <v/>
      </c>
      <c r="K49" s="66" t="str">
        <f t="shared" si="33"/>
        <v>DELETE</v>
      </c>
      <c r="L49" s="359">
        <v>4.17</v>
      </c>
      <c r="M49" s="360" t="s">
        <v>259</v>
      </c>
      <c r="N49" s="375" t="str">
        <f t="shared" si="35"/>
        <v/>
      </c>
      <c r="O49" s="376" t="str">
        <f t="shared" si="36"/>
        <v/>
      </c>
      <c r="P49" s="361" t="s">
        <v>259</v>
      </c>
      <c r="Q49" s="361" t="s">
        <v>259</v>
      </c>
      <c r="R49" s="375">
        <f t="shared" si="37"/>
        <v>3.97</v>
      </c>
      <c r="S49" s="379" t="str">
        <f t="shared" si="38"/>
        <v/>
      </c>
      <c r="T49" s="359">
        <v>3.92</v>
      </c>
      <c r="U49" s="360" t="s">
        <v>259</v>
      </c>
      <c r="V49" s="375">
        <f t="shared" si="39"/>
        <v>3.92</v>
      </c>
      <c r="W49" s="379" t="str">
        <f t="shared" si="40"/>
        <v/>
      </c>
      <c r="X49" s="359">
        <v>3.99</v>
      </c>
      <c r="Y49" s="360" t="s">
        <v>259</v>
      </c>
      <c r="Z49" s="375">
        <f t="shared" si="41"/>
        <v>3.99</v>
      </c>
      <c r="AA49" s="381" t="str">
        <f t="shared" si="42"/>
        <v/>
      </c>
      <c r="AB49" s="271" t="str">
        <f t="shared" si="34"/>
        <v>DELETE</v>
      </c>
      <c r="AC49" s="282" t="str">
        <f t="shared" si="23"/>
        <v/>
      </c>
      <c r="AD49" s="392" t="str">
        <f t="shared" si="24"/>
        <v/>
      </c>
      <c r="AE49" s="392">
        <f t="shared" si="25"/>
        <v>0</v>
      </c>
      <c r="AF49" s="270">
        <f t="shared" si="26"/>
        <v>0</v>
      </c>
      <c r="AG49" s="256">
        <f t="shared" si="14"/>
        <v>7.0000000000000284E-2</v>
      </c>
      <c r="AH49" s="257">
        <f t="shared" si="15"/>
        <v>1.7857142857143016E-2</v>
      </c>
      <c r="AI49" s="258" t="str">
        <f t="shared" si="16"/>
        <v/>
      </c>
      <c r="AJ49" s="259">
        <f t="shared" si="17"/>
        <v>3.99</v>
      </c>
      <c r="AK49" s="351">
        <f t="shared" si="18"/>
        <v>3.92</v>
      </c>
      <c r="AL49" s="338"/>
      <c r="AM49" s="337"/>
      <c r="AN49" s="338"/>
      <c r="AO49" s="339"/>
      <c r="AP49" s="34"/>
      <c r="AQ49" s="34"/>
      <c r="AR49" s="34"/>
      <c r="AS49" s="34"/>
      <c r="AT49" s="34"/>
      <c r="BR49" s="34"/>
    </row>
    <row r="50" spans="1:70" x14ac:dyDescent="0.2">
      <c r="A50" s="107">
        <f>IF('ΓΑΛΑΚΤΟΚΟΜΙΚΑ (2)'!A21="","",'ΓΑΛΑΚΤΟΚΟΜΙΚΑ (2)'!A21)</f>
        <v>10</v>
      </c>
      <c r="B50" s="369" t="str">
        <f>IF('ΓΑΛΑΚΤΟΚΟΜΙΚΑ (2)'!B21="","",'ΓΑΛΑΚΤΟΚΟΜΙΚΑ (2)'!B21)</f>
        <v>LA VACHE QUI RIT LIGHT x10 slices 200g</v>
      </c>
      <c r="C50" s="198" t="str">
        <f>IF('ΓΑΛΑΚΤΟΚΟΜΙΚΑ (2)'!C21="","",'ΓΑΛΑΚΤΟΚΟΜΙΚΑ (2)'!C21)</f>
        <v/>
      </c>
      <c r="D50" s="199" t="str">
        <f>IF('ΓΑΛΑΚΤΟΚΟΜΙΚΑ (2)'!D21="","",'ΓΑΛΑΚΤΟΚΟΜΙΚΑ (2)'!D21)</f>
        <v/>
      </c>
      <c r="E50" s="198">
        <f>IF('ΓΑΛΑΚΤΟΚΟΜΙΚΑ (2)'!E21="","",'ΓΑΛΑΚΤΟΚΟΜΙΚΑ (2)'!E21)</f>
        <v>2.56</v>
      </c>
      <c r="F50" s="199" t="str">
        <f>IF('ΓΑΛΑΚΤΟΚΟΜΙΚΑ (2)'!F21="","",'ΓΑΛΑΚΤΟΚΟΜΙΚΑ (2)'!F21)</f>
        <v/>
      </c>
      <c r="G50" s="198">
        <f>IF('ΓΑΛΑΚΤΟΚΟΜΙΚΑ (2)'!G21="","",'ΓΑΛΑΚΤΟΚΟΜΙΚΑ (2)'!G21)</f>
        <v>2.5099999999999998</v>
      </c>
      <c r="H50" s="199" t="str">
        <f>IF('ΓΑΛΑΚΤΟΚΟΜΙΚΑ (2)'!H21="","",'ΓΑΛΑΚΤΟΚΟΜΙΚΑ (2)'!H21)</f>
        <v/>
      </c>
      <c r="I50" s="198">
        <f>IF('ΓΑΛΑΚΤΟΚΟΜΙΚΑ (2)'!I21="","",'ΓΑΛΑΚΤΟΚΟΜΙΚΑ (2)'!I21)</f>
        <v>2.57</v>
      </c>
      <c r="J50" s="199" t="str">
        <f>IF('ΓΑΛΑΚΤΟΚΟΜΙΚΑ (2)'!J21="","",'ΓΑΛΑΚΤΟΚΟΜΙΚΑ (2)'!J21)</f>
        <v/>
      </c>
      <c r="K50" s="66" t="str">
        <f t="shared" si="33"/>
        <v>DELETE</v>
      </c>
      <c r="L50" s="359" t="s">
        <v>259</v>
      </c>
      <c r="M50" s="360" t="s">
        <v>259</v>
      </c>
      <c r="N50" s="375" t="str">
        <f t="shared" si="35"/>
        <v/>
      </c>
      <c r="O50" s="376" t="str">
        <f t="shared" si="36"/>
        <v/>
      </c>
      <c r="P50" s="361">
        <v>2.36</v>
      </c>
      <c r="Q50" s="361" t="s">
        <v>259</v>
      </c>
      <c r="R50" s="375">
        <f t="shared" si="37"/>
        <v>2.56</v>
      </c>
      <c r="S50" s="379" t="str">
        <f t="shared" si="38"/>
        <v/>
      </c>
      <c r="T50" s="359">
        <v>2.5099999999999998</v>
      </c>
      <c r="U50" s="360" t="s">
        <v>259</v>
      </c>
      <c r="V50" s="375">
        <f t="shared" si="39"/>
        <v>2.5099999999999998</v>
      </c>
      <c r="W50" s="379" t="str">
        <f t="shared" si="40"/>
        <v/>
      </c>
      <c r="X50" s="359">
        <v>2.57</v>
      </c>
      <c r="Y50" s="360" t="s">
        <v>259</v>
      </c>
      <c r="Z50" s="375">
        <f t="shared" si="41"/>
        <v>2.57</v>
      </c>
      <c r="AA50" s="381" t="str">
        <f t="shared" si="42"/>
        <v/>
      </c>
      <c r="AB50" s="271" t="str">
        <f t="shared" si="34"/>
        <v>DELETE</v>
      </c>
      <c r="AC50" s="282" t="str">
        <f t="shared" si="23"/>
        <v/>
      </c>
      <c r="AD50" s="392">
        <f t="shared" si="24"/>
        <v>0.20000000000000018</v>
      </c>
      <c r="AE50" s="392">
        <f t="shared" si="25"/>
        <v>0</v>
      </c>
      <c r="AF50" s="270">
        <f t="shared" si="26"/>
        <v>0</v>
      </c>
      <c r="AG50" s="256">
        <f t="shared" si="14"/>
        <v>6.0000000000000053E-2</v>
      </c>
      <c r="AH50" s="257">
        <f t="shared" si="15"/>
        <v>2.3904382470119501E-2</v>
      </c>
      <c r="AI50" s="258" t="str">
        <f t="shared" si="16"/>
        <v/>
      </c>
      <c r="AJ50" s="259">
        <f t="shared" si="17"/>
        <v>2.57</v>
      </c>
      <c r="AK50" s="351">
        <f t="shared" si="18"/>
        <v>2.5099999999999998</v>
      </c>
      <c r="AL50" s="338" t="s">
        <v>380</v>
      </c>
      <c r="AM50" s="337"/>
      <c r="AN50" s="338"/>
      <c r="AO50" s="339"/>
      <c r="AP50" s="34"/>
      <c r="AQ50" s="34"/>
      <c r="AR50" s="34"/>
      <c r="AS50" s="34"/>
      <c r="AT50" s="34"/>
      <c r="BR50" s="34"/>
    </row>
    <row r="51" spans="1:70" x14ac:dyDescent="0.2">
      <c r="A51" s="107">
        <f>IF('ΓΑΛΑΚΤΟΚΟΜΙΚΑ (2)'!A22="","",'ΓΑΛΑΚΤΟΚΟΜΙΚΑ (2)'!A22)</f>
        <v>11</v>
      </c>
      <c r="B51" s="369" t="str">
        <f>IF('ΓΑΛΑΚΤΟΚΟΜΙΚΑ (2)'!B22="","",'ΓΑΛΑΚΤΟΚΟΜΙΚΑ (2)'!B22)</f>
        <v>HOCHLAND Cheddar 8 thick slices 200g</v>
      </c>
      <c r="C51" s="198">
        <f>IF('ΓΑΛΑΚΤΟΚΟΜΙΚΑ (2)'!C22="","",'ΓΑΛΑΚΤΟΚΟΜΙΚΑ (2)'!C22)</f>
        <v>2.39</v>
      </c>
      <c r="D51" s="199" t="str">
        <f>IF('ΓΑΛΑΚΤΟΚΟΜΙΚΑ (2)'!D22="","",'ΓΑΛΑΚΤΟΚΟΜΙΚΑ (2)'!D22)</f>
        <v/>
      </c>
      <c r="E51" s="198">
        <f>IF('ΓΑΛΑΚΤΟΚΟΜΙΚΑ (2)'!E22="","",'ΓΑΛΑΚΤΟΚΟΜΙΚΑ (2)'!E22)</f>
        <v>2.39</v>
      </c>
      <c r="F51" s="199" t="str">
        <f>IF('ΓΑΛΑΚΤΟΚΟΜΙΚΑ (2)'!F22="","",'ΓΑΛΑΚΤΟΚΟΜΙΚΑ (2)'!F22)</f>
        <v/>
      </c>
      <c r="G51" s="198" t="str">
        <f>IF('ΓΑΛΑΚΤΟΚΟΜΙΚΑ (2)'!G22="","",'ΓΑΛΑΚΤΟΚΟΜΙΚΑ (2)'!G22)</f>
        <v/>
      </c>
      <c r="H51" s="199" t="str">
        <f>IF('ΓΑΛΑΚΤΟΚΟΜΙΚΑ (2)'!H22="","",'ΓΑΛΑΚΤΟΚΟΜΙΚΑ (2)'!H22)</f>
        <v/>
      </c>
      <c r="I51" s="198" t="str">
        <f>IF('ΓΑΛΑΚΤΟΚΟΜΙΚΑ (2)'!I22="","",'ΓΑΛΑΚΤΟΚΟΜΙΚΑ (2)'!I22)</f>
        <v/>
      </c>
      <c r="J51" s="199" t="str">
        <f>IF('ΓΑΛΑΚΤΟΚΟΜΙΚΑ (2)'!J22="","",'ΓΑΛΑΚΤΟΚΟΜΙΚΑ (2)'!J22)</f>
        <v/>
      </c>
      <c r="K51" s="66" t="str">
        <f t="shared" si="33"/>
        <v>DELETE</v>
      </c>
      <c r="L51" s="359">
        <v>2.39</v>
      </c>
      <c r="M51" s="360" t="s">
        <v>259</v>
      </c>
      <c r="N51" s="375">
        <f t="shared" si="35"/>
        <v>2.39</v>
      </c>
      <c r="O51" s="376" t="str">
        <f t="shared" si="36"/>
        <v/>
      </c>
      <c r="P51" s="361">
        <v>2.39</v>
      </c>
      <c r="Q51" s="361" t="s">
        <v>259</v>
      </c>
      <c r="R51" s="375">
        <f t="shared" si="37"/>
        <v>2.39</v>
      </c>
      <c r="S51" s="379" t="str">
        <f t="shared" si="38"/>
        <v/>
      </c>
      <c r="T51" s="359" t="s">
        <v>259</v>
      </c>
      <c r="U51" s="360" t="s">
        <v>259</v>
      </c>
      <c r="V51" s="375" t="str">
        <f t="shared" si="39"/>
        <v/>
      </c>
      <c r="W51" s="379" t="str">
        <f t="shared" si="40"/>
        <v/>
      </c>
      <c r="X51" s="359" t="s">
        <v>259</v>
      </c>
      <c r="Y51" s="360" t="s">
        <v>259</v>
      </c>
      <c r="Z51" s="375" t="str">
        <f t="shared" si="41"/>
        <v/>
      </c>
      <c r="AA51" s="381" t="str">
        <f t="shared" si="42"/>
        <v/>
      </c>
      <c r="AB51" s="271" t="str">
        <f t="shared" si="34"/>
        <v>DELETE</v>
      </c>
      <c r="AC51" s="282">
        <f t="shared" si="23"/>
        <v>0</v>
      </c>
      <c r="AD51" s="392">
        <f t="shared" si="24"/>
        <v>0</v>
      </c>
      <c r="AE51" s="392" t="str">
        <f t="shared" si="25"/>
        <v/>
      </c>
      <c r="AF51" s="270" t="str">
        <f t="shared" si="26"/>
        <v/>
      </c>
      <c r="AG51" s="256">
        <f t="shared" si="14"/>
        <v>0</v>
      </c>
      <c r="AH51" s="257">
        <f t="shared" si="15"/>
        <v>0</v>
      </c>
      <c r="AI51" s="258" t="str">
        <f t="shared" si="16"/>
        <v/>
      </c>
      <c r="AJ51" s="259">
        <f t="shared" si="17"/>
        <v>2.39</v>
      </c>
      <c r="AK51" s="351">
        <f t="shared" si="18"/>
        <v>2.39</v>
      </c>
      <c r="AL51" s="338"/>
      <c r="AM51" s="337"/>
      <c r="AN51" s="338"/>
      <c r="AO51" s="339"/>
      <c r="AP51" s="34"/>
      <c r="AQ51" s="34"/>
      <c r="AR51" s="34"/>
      <c r="AS51" s="34"/>
      <c r="AT51" s="34"/>
      <c r="BR51" s="34"/>
    </row>
    <row r="52" spans="1:70" x14ac:dyDescent="0.2">
      <c r="A52" s="107">
        <f>IF('ΓΑΛΑΚΤΟΚΟΜΙΚΑ (2)'!A23="","",'ΓΑΛΑΚΤΟΚΟΜΙΚΑ (2)'!A23)</f>
        <v>12</v>
      </c>
      <c r="B52" s="369" t="str">
        <f>IF('ΓΑΛΑΚΤΟΚΟΜΙΚΑ (2)'!B23="","",'ΓΑΛΑΚΤΟΚΟΜΙΚΑ (2)'!B23)</f>
        <v>ΠΙΤΤΑΣ Κεφαλοτύρι συνήθες1kg (συσκευασμένο)</v>
      </c>
      <c r="C52" s="198" t="str">
        <f>IF('ΓΑΛΑΚΤΟΚΟΜΙΚΑ (2)'!C23="","",'ΓΑΛΑΚΤΟΚΟΜΙΚΑ (2)'!C23)</f>
        <v/>
      </c>
      <c r="D52" s="199" t="str">
        <f>IF('ΓΑΛΑΚΤΟΚΟΜΙΚΑ (2)'!D23="","",'ΓΑΛΑΚΤΟΚΟΜΙΚΑ (2)'!D23)</f>
        <v/>
      </c>
      <c r="E52" s="198">
        <f>IF('ΓΑΛΑΚΤΟΚΟΜΙΚΑ (2)'!E23="","",'ΓΑΛΑΚΤΟΚΟΜΙΚΑ (2)'!E23)</f>
        <v>24.8</v>
      </c>
      <c r="F52" s="199" t="str">
        <f>IF('ΓΑΛΑΚΤΟΚΟΜΙΚΑ (2)'!F23="","",'ΓΑΛΑΚΤΟΚΟΜΙΚΑ (2)'!F23)</f>
        <v/>
      </c>
      <c r="G52" s="198">
        <f>IF('ΓΑΛΑΚΤΟΚΟΜΙΚΑ (2)'!G23="","",'ΓΑΛΑΚΤΟΚΟΜΙΚΑ (2)'!G23)</f>
        <v>23.6</v>
      </c>
      <c r="H52" s="199" t="str">
        <f>IF('ΓΑΛΑΚΤΟΚΟΜΙΚΑ (2)'!H23="","",'ΓΑΛΑΚΤΟΚΟΜΙΚΑ (2)'!H23)</f>
        <v/>
      </c>
      <c r="I52" s="198">
        <f>IF('ΓΑΛΑΚΤΟΚΟΜΙΚΑ (2)'!I23="","",'ΓΑΛΑΚΤΟΚΟΜΙΚΑ (2)'!I23)</f>
        <v>24</v>
      </c>
      <c r="J52" s="199" t="str">
        <f>IF('ΓΑΛΑΚΤΟΚΟΜΙΚΑ (2)'!J23="","",'ΓΑΛΑΚΤΟΚΟΜΙΚΑ (2)'!J23)</f>
        <v/>
      </c>
      <c r="K52" s="66" t="str">
        <f t="shared" si="33"/>
        <v>DELETE</v>
      </c>
      <c r="L52" s="359" t="s">
        <v>259</v>
      </c>
      <c r="M52" s="360" t="s">
        <v>259</v>
      </c>
      <c r="N52" s="375" t="str">
        <f t="shared" si="35"/>
        <v/>
      </c>
      <c r="O52" s="376" t="str">
        <f t="shared" si="36"/>
        <v/>
      </c>
      <c r="P52" s="361" t="s">
        <v>259</v>
      </c>
      <c r="Q52" s="361" t="s">
        <v>259</v>
      </c>
      <c r="R52" s="375">
        <f t="shared" si="37"/>
        <v>24.8</v>
      </c>
      <c r="S52" s="379" t="str">
        <f t="shared" si="38"/>
        <v/>
      </c>
      <c r="T52" s="359">
        <v>23.6</v>
      </c>
      <c r="U52" s="360" t="s">
        <v>259</v>
      </c>
      <c r="V52" s="375">
        <f t="shared" si="39"/>
        <v>23.6</v>
      </c>
      <c r="W52" s="379" t="str">
        <f t="shared" si="40"/>
        <v/>
      </c>
      <c r="X52" s="359" t="s">
        <v>259</v>
      </c>
      <c r="Y52" s="360" t="s">
        <v>259</v>
      </c>
      <c r="Z52" s="375">
        <f t="shared" si="41"/>
        <v>24</v>
      </c>
      <c r="AA52" s="381" t="str">
        <f t="shared" si="42"/>
        <v/>
      </c>
      <c r="AB52" s="271" t="str">
        <f t="shared" si="34"/>
        <v>DELETE</v>
      </c>
      <c r="AC52" s="282" t="str">
        <f t="shared" si="23"/>
        <v/>
      </c>
      <c r="AD52" s="392" t="str">
        <f t="shared" si="24"/>
        <v/>
      </c>
      <c r="AE52" s="392">
        <f t="shared" si="25"/>
        <v>0</v>
      </c>
      <c r="AF52" s="270" t="str">
        <f t="shared" si="26"/>
        <v/>
      </c>
      <c r="AG52" s="256">
        <f t="shared" si="14"/>
        <v>1.1999999999999993</v>
      </c>
      <c r="AH52" s="257">
        <f t="shared" si="15"/>
        <v>5.0847457627118509E-2</v>
      </c>
      <c r="AI52" s="258" t="str">
        <f t="shared" si="16"/>
        <v/>
      </c>
      <c r="AJ52" s="259">
        <f t="shared" si="17"/>
        <v>24.8</v>
      </c>
      <c r="AK52" s="351">
        <f t="shared" si="18"/>
        <v>23.6</v>
      </c>
      <c r="AL52" s="338"/>
      <c r="AM52" s="337"/>
      <c r="AN52" s="338"/>
      <c r="AO52" s="339"/>
      <c r="AP52" s="34"/>
      <c r="AQ52" s="34"/>
      <c r="AR52" s="34"/>
      <c r="AS52" s="34"/>
      <c r="AT52" s="34"/>
      <c r="BR52" s="34"/>
    </row>
    <row r="53" spans="1:70" x14ac:dyDescent="0.2">
      <c r="A53" s="107">
        <f>IF('ΓΑΛΑΚΤΟΚΟΜΙΚΑ (2)'!A24="","",'ΓΑΛΑΚΤΟΚΟΜΙΚΑ (2)'!A24)</f>
        <v>13</v>
      </c>
      <c r="B53" s="369" t="str">
        <f>IF('ΓΑΛΑΚΤΟΚΟΜΙΚΑ (2)'!B24="","",'ΓΑΛΑΚΤΟΚΟΜΙΚΑ (2)'!B24)</f>
        <v>ΣΟΥΡΟΥΛΛΑΣ Κεφαλοτύρι 1kg</v>
      </c>
      <c r="C53" s="198" t="str">
        <f>IF('ΓΑΛΑΚΤΟΚΟΜΙΚΑ (2)'!C24="","",'ΓΑΛΑΚΤΟΚΟΜΙΚΑ (2)'!C24)</f>
        <v/>
      </c>
      <c r="D53" s="199" t="str">
        <f>IF('ΓΑΛΑΚΤΟΚΟΜΙΚΑ (2)'!D24="","",'ΓΑΛΑΚΤΟΚΟΜΙΚΑ (2)'!D24)</f>
        <v/>
      </c>
      <c r="E53" s="198" t="str">
        <f>IF('ΓΑΛΑΚΤΟΚΟΜΙΚΑ (2)'!E24="","",'ΓΑΛΑΚΤΟΚΟΜΙΚΑ (2)'!E24)</f>
        <v/>
      </c>
      <c r="F53" s="199" t="str">
        <f>IF('ΓΑΛΑΚΤΟΚΟΜΙΚΑ (2)'!F24="","",'ΓΑΛΑΚΤΟΚΟΜΙΚΑ (2)'!F24)</f>
        <v/>
      </c>
      <c r="G53" s="198">
        <f>IF('ΓΑΛΑΚΤΟΚΟΜΙΚΑ (2)'!G24="","",'ΓΑΛΑΚΤΟΚΟΜΙΚΑ (2)'!G24)</f>
        <v>16.59</v>
      </c>
      <c r="H53" s="199" t="str">
        <f>IF('ΓΑΛΑΚΤΟΚΟΜΙΚΑ (2)'!H24="","",'ΓΑΛΑΚΤΟΚΟΜΙΚΑ (2)'!H24)</f>
        <v/>
      </c>
      <c r="I53" s="198" t="str">
        <f>IF('ΓΑΛΑΚΤΟΚΟΜΙΚΑ (2)'!I24="","",'ΓΑΛΑΚΤΟΚΟΜΙΚΑ (2)'!I24)</f>
        <v/>
      </c>
      <c r="J53" s="199" t="str">
        <f>IF('ΓΑΛΑΚΤΟΚΟΜΙΚΑ (2)'!J24="","",'ΓΑΛΑΚΤΟΚΟΜΙΚΑ (2)'!J24)</f>
        <v/>
      </c>
      <c r="K53" s="66" t="str">
        <f t="shared" si="33"/>
        <v>DELETE</v>
      </c>
      <c r="L53" s="359" t="s">
        <v>259</v>
      </c>
      <c r="M53" s="360" t="s">
        <v>259</v>
      </c>
      <c r="N53" s="375" t="str">
        <f t="shared" si="35"/>
        <v/>
      </c>
      <c r="O53" s="376" t="str">
        <f t="shared" si="36"/>
        <v/>
      </c>
      <c r="P53" s="361" t="s">
        <v>259</v>
      </c>
      <c r="Q53" s="361" t="s">
        <v>259</v>
      </c>
      <c r="R53" s="375" t="str">
        <f t="shared" si="37"/>
        <v/>
      </c>
      <c r="S53" s="379" t="str">
        <f t="shared" si="38"/>
        <v/>
      </c>
      <c r="T53" s="359">
        <v>16.59</v>
      </c>
      <c r="U53" s="360" t="s">
        <v>259</v>
      </c>
      <c r="V53" s="375">
        <f t="shared" si="39"/>
        <v>16.59</v>
      </c>
      <c r="W53" s="379" t="str">
        <f t="shared" si="40"/>
        <v/>
      </c>
      <c r="X53" s="359" t="s">
        <v>259</v>
      </c>
      <c r="Y53" s="360" t="s">
        <v>259</v>
      </c>
      <c r="Z53" s="375" t="str">
        <f t="shared" si="41"/>
        <v/>
      </c>
      <c r="AA53" s="381" t="str">
        <f t="shared" si="42"/>
        <v/>
      </c>
      <c r="AB53" s="271" t="str">
        <f t="shared" si="34"/>
        <v>DELETE</v>
      </c>
      <c r="AC53" s="282" t="str">
        <f t="shared" si="23"/>
        <v/>
      </c>
      <c r="AD53" s="392" t="str">
        <f t="shared" si="24"/>
        <v/>
      </c>
      <c r="AE53" s="392">
        <f t="shared" si="25"/>
        <v>0</v>
      </c>
      <c r="AF53" s="270" t="str">
        <f t="shared" si="26"/>
        <v/>
      </c>
      <c r="AG53" s="256">
        <f t="shared" si="14"/>
        <v>0</v>
      </c>
      <c r="AH53" s="257">
        <f t="shared" si="15"/>
        <v>0</v>
      </c>
      <c r="AI53" s="258" t="str">
        <f t="shared" si="16"/>
        <v/>
      </c>
      <c r="AJ53" s="259">
        <f t="shared" si="17"/>
        <v>16.59</v>
      </c>
      <c r="AK53" s="351">
        <f t="shared" si="18"/>
        <v>16.59</v>
      </c>
      <c r="AL53" s="338"/>
      <c r="AM53" s="337"/>
      <c r="AN53" s="338"/>
      <c r="AO53" s="339"/>
      <c r="AP53" s="34"/>
      <c r="AQ53" s="34"/>
      <c r="AR53" s="34"/>
      <c r="AS53" s="34"/>
      <c r="AT53" s="34"/>
      <c r="BR53" s="34"/>
    </row>
    <row r="54" spans="1:70" x14ac:dyDescent="0.2">
      <c r="A54" s="107">
        <f>IF('ΓΑΛΑΚΤΟΚΟΜΙΚΑ (2)'!A25="","",'ΓΑΛΑΚΤΟΚΟΜΙΚΑ (2)'!A25)</f>
        <v>14</v>
      </c>
      <c r="B54" s="369" t="str">
        <f>IF('ΓΑΛΑΚΤΟΚΟΜΙΚΑ (2)'!B25="","",'ΓΑΛΑΚΤΟΚΟΜΙΚΑ (2)'!B25)</f>
        <v>ΠΙΤΤΑΣ Αναρή ξηρή 1kg</v>
      </c>
      <c r="C54" s="198" t="str">
        <f>IF('ΓΑΛΑΚΤΟΚΟΜΙΚΑ (2)'!C25="","",'ΓΑΛΑΚΤΟΚΟΜΙΚΑ (2)'!C25)</f>
        <v/>
      </c>
      <c r="D54" s="199" t="str">
        <f>IF('ΓΑΛΑΚΤΟΚΟΜΙΚΑ (2)'!D25="","",'ΓΑΛΑΚΤΟΚΟΜΙΚΑ (2)'!D25)</f>
        <v/>
      </c>
      <c r="E54" s="198">
        <f>IF('ΓΑΛΑΚΤΟΚΟΜΙΚΑ (2)'!E25="","",'ΓΑΛΑΚΤΟΚΟΜΙΚΑ (2)'!E25)</f>
        <v>9.4</v>
      </c>
      <c r="F54" s="199" t="str">
        <f>IF('ΓΑΛΑΚΤΟΚΟΜΙΚΑ (2)'!F25="","",'ΓΑΛΑΚΤΟΚΟΜΙΚΑ (2)'!F25)</f>
        <v/>
      </c>
      <c r="G54" s="198">
        <f>IF('ΓΑΛΑΚΤΟΚΟΜΙΚΑ (2)'!G25="","",'ΓΑΛΑΚΤΟΚΟΜΙΚΑ (2)'!G25)</f>
        <v>9.35</v>
      </c>
      <c r="H54" s="199" t="str">
        <f>IF('ΓΑΛΑΚΤΟΚΟΜΙΚΑ (2)'!H25="","",'ΓΑΛΑΚΤΟΚΟΜΙΚΑ (2)'!H25)</f>
        <v/>
      </c>
      <c r="I54" s="198">
        <f>IF('ΓΑΛΑΚΤΟΚΟΜΙΚΑ (2)'!I25="","",'ΓΑΛΑΚΤΟΚΟΜΙΚΑ (2)'!I25)</f>
        <v>9.8000000000000007</v>
      </c>
      <c r="J54" s="199" t="str">
        <f>IF('ΓΑΛΑΚΤΟΚΟΜΙΚΑ (2)'!J25="","",'ΓΑΛΑΚΤΟΚΟΜΙΚΑ (2)'!J25)</f>
        <v/>
      </c>
      <c r="K54" s="66" t="str">
        <f t="shared" si="33"/>
        <v>DELETE</v>
      </c>
      <c r="L54" s="359" t="s">
        <v>259</v>
      </c>
      <c r="M54" s="360" t="s">
        <v>259</v>
      </c>
      <c r="N54" s="375" t="str">
        <f t="shared" si="35"/>
        <v/>
      </c>
      <c r="O54" s="376" t="str">
        <f t="shared" si="36"/>
        <v/>
      </c>
      <c r="P54" s="361">
        <v>9.4</v>
      </c>
      <c r="Q54" s="361" t="s">
        <v>259</v>
      </c>
      <c r="R54" s="375">
        <f t="shared" si="37"/>
        <v>9.4</v>
      </c>
      <c r="S54" s="379" t="str">
        <f t="shared" si="38"/>
        <v/>
      </c>
      <c r="T54" s="359">
        <v>9.35</v>
      </c>
      <c r="U54" s="360" t="s">
        <v>259</v>
      </c>
      <c r="V54" s="375">
        <f t="shared" si="39"/>
        <v>9.35</v>
      </c>
      <c r="W54" s="379" t="str">
        <f t="shared" si="40"/>
        <v/>
      </c>
      <c r="X54" s="359">
        <v>9.8000000000000007</v>
      </c>
      <c r="Y54" s="360" t="s">
        <v>259</v>
      </c>
      <c r="Z54" s="375">
        <f t="shared" si="41"/>
        <v>9.8000000000000007</v>
      </c>
      <c r="AA54" s="381" t="str">
        <f t="shared" si="42"/>
        <v/>
      </c>
      <c r="AB54" s="271" t="str">
        <f t="shared" si="34"/>
        <v>DELETE</v>
      </c>
      <c r="AC54" s="282" t="str">
        <f t="shared" si="23"/>
        <v/>
      </c>
      <c r="AD54" s="392">
        <f t="shared" si="24"/>
        <v>0</v>
      </c>
      <c r="AE54" s="392">
        <f t="shared" si="25"/>
        <v>0</v>
      </c>
      <c r="AF54" s="270">
        <f t="shared" si="26"/>
        <v>0</v>
      </c>
      <c r="AG54" s="256">
        <f t="shared" si="14"/>
        <v>0.45000000000000107</v>
      </c>
      <c r="AH54" s="257">
        <f t="shared" si="15"/>
        <v>4.8128342245989497E-2</v>
      </c>
      <c r="AI54" s="258" t="str">
        <f t="shared" si="16"/>
        <v/>
      </c>
      <c r="AJ54" s="259">
        <f t="shared" si="17"/>
        <v>9.8000000000000007</v>
      </c>
      <c r="AK54" s="351">
        <f t="shared" si="18"/>
        <v>9.35</v>
      </c>
      <c r="AL54" s="338"/>
      <c r="AM54" s="337"/>
      <c r="AN54" s="338"/>
      <c r="AO54" s="339"/>
      <c r="AP54" s="34"/>
      <c r="AQ54" s="34"/>
      <c r="AR54" s="34"/>
      <c r="AS54" s="34"/>
      <c r="AT54" s="34"/>
      <c r="BR54" s="34"/>
    </row>
    <row r="55" spans="1:70" x14ac:dyDescent="0.2">
      <c r="A55" s="107">
        <f>IF('ΓΑΛΑΚΤΟΚΟΜΙΚΑ (2)'!A26="","",'ΓΑΛΑΚΤΟΚΟΜΙΚΑ (2)'!A26)</f>
        <v>15</v>
      </c>
      <c r="B55" s="369" t="str">
        <f>IF('ΓΑΛΑΚΤΟΚΟΜΙΚΑ (2)'!B26="","",'ΓΑΛΑΚΤΟΚΟΜΙΚΑ (2)'!B26)</f>
        <v>ΚΡΙΣΤΗΣ Αναρή Ξερή 1Kg</v>
      </c>
      <c r="C55" s="198" t="str">
        <f>IF('ΓΑΛΑΚΤΟΚΟΜΙΚΑ (2)'!C26="","",'ΓΑΛΑΚΤΟΚΟΜΙΚΑ (2)'!C26)</f>
        <v/>
      </c>
      <c r="D55" s="199" t="str">
        <f>IF('ΓΑΛΑΚΤΟΚΟΜΙΚΑ (2)'!D26="","",'ΓΑΛΑΚΤΟΚΟΜΙΚΑ (2)'!D26)</f>
        <v/>
      </c>
      <c r="E55" s="198" t="str">
        <f>IF('ΓΑΛΑΚΤΟΚΟΜΙΚΑ (2)'!E26="","",'ΓΑΛΑΚΤΟΚΟΜΙΚΑ (2)'!E26)</f>
        <v/>
      </c>
      <c r="F55" s="199" t="str">
        <f>IF('ΓΑΛΑΚΤΟΚΟΜΙΚΑ (2)'!F26="","",'ΓΑΛΑΚΤΟΚΟΜΙΚΑ (2)'!F26)</f>
        <v/>
      </c>
      <c r="G55" s="198" t="str">
        <f>IF('ΓΑΛΑΚΤΟΚΟΜΙΚΑ (2)'!G26="","",'ΓΑΛΑΚΤΟΚΟΜΙΚΑ (2)'!G26)</f>
        <v/>
      </c>
      <c r="H55" s="199" t="str">
        <f>IF('ΓΑΛΑΚΤΟΚΟΜΙΚΑ (2)'!H26="","",'ΓΑΛΑΚΤΟΚΟΜΙΚΑ (2)'!H26)</f>
        <v/>
      </c>
      <c r="I55" s="198" t="str">
        <f>IF('ΓΑΛΑΚΤΟΚΟΜΙΚΑ (2)'!I26="","",'ΓΑΛΑΚΤΟΚΟΜΙΚΑ (2)'!I26)</f>
        <v/>
      </c>
      <c r="J55" s="199" t="str">
        <f>IF('ΓΑΛΑΚΤΟΚΟΜΙΚΑ (2)'!J26="","",'ΓΑΛΑΚΤΟΚΟΜΙΚΑ (2)'!J26)</f>
        <v/>
      </c>
      <c r="K55" s="66" t="str">
        <f t="shared" si="33"/>
        <v>DELETE</v>
      </c>
      <c r="L55" s="359" t="s">
        <v>259</v>
      </c>
      <c r="M55" s="360" t="s">
        <v>259</v>
      </c>
      <c r="N55" s="375" t="str">
        <f t="shared" si="35"/>
        <v/>
      </c>
      <c r="O55" s="376" t="str">
        <f t="shared" si="36"/>
        <v/>
      </c>
      <c r="P55" s="361" t="s">
        <v>259</v>
      </c>
      <c r="Q55" s="361" t="s">
        <v>259</v>
      </c>
      <c r="R55" s="375" t="str">
        <f t="shared" si="37"/>
        <v/>
      </c>
      <c r="S55" s="379" t="str">
        <f t="shared" si="38"/>
        <v/>
      </c>
      <c r="T55" s="359" t="s">
        <v>259</v>
      </c>
      <c r="U55" s="360" t="s">
        <v>259</v>
      </c>
      <c r="V55" s="375" t="str">
        <f t="shared" si="39"/>
        <v/>
      </c>
      <c r="W55" s="379" t="str">
        <f t="shared" si="40"/>
        <v/>
      </c>
      <c r="X55" s="359" t="s">
        <v>259</v>
      </c>
      <c r="Y55" s="360" t="s">
        <v>259</v>
      </c>
      <c r="Z55" s="375" t="str">
        <f t="shared" si="41"/>
        <v/>
      </c>
      <c r="AA55" s="381" t="str">
        <f t="shared" si="42"/>
        <v/>
      </c>
      <c r="AB55" s="271" t="str">
        <f t="shared" si="34"/>
        <v>DELETE</v>
      </c>
      <c r="AC55" s="282" t="str">
        <f t="shared" si="23"/>
        <v/>
      </c>
      <c r="AD55" s="392" t="str">
        <f t="shared" si="24"/>
        <v/>
      </c>
      <c r="AE55" s="392" t="str">
        <f t="shared" si="25"/>
        <v/>
      </c>
      <c r="AF55" s="270" t="str">
        <f t="shared" si="26"/>
        <v/>
      </c>
      <c r="AG55" s="256" t="str">
        <f t="shared" si="14"/>
        <v/>
      </c>
      <c r="AH55" s="257" t="str">
        <f t="shared" si="15"/>
        <v/>
      </c>
      <c r="AI55" s="258" t="str">
        <f t="shared" si="16"/>
        <v/>
      </c>
      <c r="AJ55" s="259" t="str">
        <f t="shared" si="17"/>
        <v/>
      </c>
      <c r="AK55" s="351" t="str">
        <f t="shared" si="18"/>
        <v/>
      </c>
      <c r="AL55" s="338"/>
      <c r="AM55" s="337"/>
      <c r="AN55" s="338"/>
      <c r="AO55" s="339"/>
      <c r="AP55" s="34"/>
      <c r="AQ55" s="34"/>
      <c r="AR55" s="34"/>
      <c r="AS55" s="34"/>
      <c r="AT55" s="34"/>
      <c r="BR55" s="34"/>
    </row>
    <row r="56" spans="1:70" x14ac:dyDescent="0.2">
      <c r="A56" s="107">
        <f>IF('ΓΑΛΑΚΤΟΚΟΜΙΚΑ (2)'!A27="","",'ΓΑΛΑΚΤΟΚΟΜΙΚΑ (2)'!A27)</f>
        <v>16</v>
      </c>
      <c r="B56" s="369" t="str">
        <f>IF('ΓΑΛΑΚΤΟΚΟΜΙΚΑ (2)'!B27="","",'ΓΑΛΑΚΤΟΚΟΜΙΚΑ (2)'!B27)</f>
        <v>ΚΡΙΣΤΗΣ Φέτα 400g</v>
      </c>
      <c r="C56" s="198" t="str">
        <f>IF('ΓΑΛΑΚΤΟΚΟΜΙΚΑ (2)'!C27="","",'ΓΑΛΑΚΤΟΚΟΜΙΚΑ (2)'!C27)</f>
        <v/>
      </c>
      <c r="D56" s="199" t="str">
        <f>IF('ΓΑΛΑΚΤΟΚΟΜΙΚΑ (2)'!D27="","",'ΓΑΛΑΚΤΟΚΟΜΙΚΑ (2)'!D27)</f>
        <v/>
      </c>
      <c r="E56" s="198">
        <f>IF('ΓΑΛΑΚΤΟΚΟΜΙΚΑ (2)'!E27="","",'ΓΑΛΑΚΤΟΚΟΜΙΚΑ (2)'!E27)</f>
        <v>6.45</v>
      </c>
      <c r="F56" s="199" t="str">
        <f>IF('ΓΑΛΑΚΤΟΚΟΜΙΚΑ (2)'!F27="","",'ΓΑΛΑΚΤΟΚΟΜΙΚΑ (2)'!F27)</f>
        <v/>
      </c>
      <c r="G56" s="198" t="str">
        <f>IF('ΓΑΛΑΚΤΟΚΟΜΙΚΑ (2)'!G27="","",'ΓΑΛΑΚΤΟΚΟΜΙΚΑ (2)'!G27)</f>
        <v/>
      </c>
      <c r="H56" s="199" t="str">
        <f>IF('ΓΑΛΑΚΤΟΚΟΜΙΚΑ (2)'!H27="","",'ΓΑΛΑΚΤΟΚΟΜΙΚΑ (2)'!H27)</f>
        <v/>
      </c>
      <c r="I56" s="198">
        <f>IF('ΓΑΛΑΚΤΟΚΟΜΙΚΑ (2)'!I27="","",'ΓΑΛΑΚΤΟΚΟΜΙΚΑ (2)'!I27)</f>
        <v>6.3</v>
      </c>
      <c r="J56" s="199" t="str">
        <f>IF('ΓΑΛΑΚΤΟΚΟΜΙΚΑ (2)'!J27="","",'ΓΑΛΑΚΤΟΚΟΜΙΚΑ (2)'!J27)</f>
        <v/>
      </c>
      <c r="K56" s="66" t="str">
        <f t="shared" si="33"/>
        <v>DELETE</v>
      </c>
      <c r="L56" s="359" t="s">
        <v>259</v>
      </c>
      <c r="M56" s="360" t="s">
        <v>259</v>
      </c>
      <c r="N56" s="375" t="str">
        <f t="shared" si="35"/>
        <v/>
      </c>
      <c r="O56" s="376" t="str">
        <f t="shared" si="36"/>
        <v/>
      </c>
      <c r="P56" s="361">
        <v>6.45</v>
      </c>
      <c r="Q56" s="361" t="s">
        <v>259</v>
      </c>
      <c r="R56" s="375">
        <f t="shared" si="37"/>
        <v>6.45</v>
      </c>
      <c r="S56" s="379" t="str">
        <f t="shared" si="38"/>
        <v/>
      </c>
      <c r="T56" s="359" t="s">
        <v>259</v>
      </c>
      <c r="U56" s="360" t="s">
        <v>259</v>
      </c>
      <c r="V56" s="375" t="str">
        <f t="shared" si="39"/>
        <v/>
      </c>
      <c r="W56" s="379" t="str">
        <f t="shared" si="40"/>
        <v/>
      </c>
      <c r="X56" s="359">
        <v>6.3</v>
      </c>
      <c r="Y56" s="360" t="s">
        <v>259</v>
      </c>
      <c r="Z56" s="375">
        <f t="shared" si="41"/>
        <v>6.3</v>
      </c>
      <c r="AA56" s="381" t="str">
        <f t="shared" si="42"/>
        <v/>
      </c>
      <c r="AB56" s="271" t="str">
        <f t="shared" si="34"/>
        <v>DELETE</v>
      </c>
      <c r="AC56" s="282" t="str">
        <f t="shared" si="23"/>
        <v/>
      </c>
      <c r="AD56" s="392">
        <f t="shared" si="24"/>
        <v>0</v>
      </c>
      <c r="AE56" s="392" t="str">
        <f t="shared" si="25"/>
        <v/>
      </c>
      <c r="AF56" s="270">
        <f t="shared" si="26"/>
        <v>0</v>
      </c>
      <c r="AG56" s="256">
        <f t="shared" si="14"/>
        <v>0.15000000000000036</v>
      </c>
      <c r="AH56" s="257">
        <f t="shared" si="15"/>
        <v>2.3809523809523947E-2</v>
      </c>
      <c r="AI56" s="258" t="str">
        <f t="shared" si="16"/>
        <v/>
      </c>
      <c r="AJ56" s="259">
        <f t="shared" si="17"/>
        <v>6.45</v>
      </c>
      <c r="AK56" s="351">
        <f t="shared" si="18"/>
        <v>6.3</v>
      </c>
      <c r="AL56" s="338"/>
      <c r="AM56" s="337"/>
      <c r="AN56" s="338"/>
      <c r="AO56" s="339"/>
      <c r="AP56" s="34"/>
      <c r="AQ56" s="34"/>
      <c r="AR56" s="34"/>
      <c r="AS56" s="34"/>
      <c r="AT56" s="34"/>
      <c r="BR56" s="34"/>
    </row>
    <row r="57" spans="1:70" ht="15.75" customHeight="1" x14ac:dyDescent="0.2">
      <c r="A57" s="107">
        <f>IF('ΓΑΛΑΚΤΟΚΟΜΙΚΑ (2)'!A28="","",'ΓΑΛΑΚΤΟΚΟΜΙΚΑ (2)'!A28)</f>
        <v>17</v>
      </c>
      <c r="B57" s="369" t="str">
        <f>IF('ΓΑΛΑΚΤΟΚΟΜΙΚΑ (2)'!B28="","",'ΓΑΛΑΚΤΟΚΟΜΙΚΑ (2)'!B28)</f>
        <v>ΠΙΤΤΑΣ (φέττα) λευκό αιγοπρόβειο τυρί 1kg</v>
      </c>
      <c r="C57" s="198" t="str">
        <f>IF('ΓΑΛΑΚΤΟΚΟΜΙΚΑ (2)'!C28="","",'ΓΑΛΑΚΤΟΚΟΜΙΚΑ (2)'!C28)</f>
        <v/>
      </c>
      <c r="D57" s="199" t="str">
        <f>IF('ΓΑΛΑΚΤΟΚΟΜΙΚΑ (2)'!D28="","",'ΓΑΛΑΚΤΟΚΟΜΙΚΑ (2)'!D28)</f>
        <v/>
      </c>
      <c r="E57" s="198" t="str">
        <f>IF('ΓΑΛΑΚΤΟΚΟΜΙΚΑ (2)'!E28="","",'ΓΑΛΑΚΤΟΚΟΜΙΚΑ (2)'!E28)</f>
        <v/>
      </c>
      <c r="F57" s="199" t="str">
        <f>IF('ΓΑΛΑΚΤΟΚΟΜΙΚΑ (2)'!F28="","",'ΓΑΛΑΚΤΟΚΟΜΙΚΑ (2)'!F28)</f>
        <v/>
      </c>
      <c r="G57" s="198" t="str">
        <f>IF('ΓΑΛΑΚΤΟΚΟΜΙΚΑ (2)'!G28="","",'ΓΑΛΑΚΤΟΚΟΜΙΚΑ (2)'!G28)</f>
        <v/>
      </c>
      <c r="H57" s="199" t="str">
        <f>IF('ΓΑΛΑΚΤΟΚΟΜΙΚΑ (2)'!H28="","",'ΓΑΛΑΚΤΟΚΟΜΙΚΑ (2)'!H28)</f>
        <v/>
      </c>
      <c r="I57" s="198" t="str">
        <f>IF('ΓΑΛΑΚΤΟΚΟΜΙΚΑ (2)'!I28="","",'ΓΑΛΑΚΤΟΚΟΜΙΚΑ (2)'!I28)</f>
        <v/>
      </c>
      <c r="J57" s="199" t="str">
        <f>IF('ΓΑΛΑΚΤΟΚΟΜΙΚΑ (2)'!J28="","",'ΓΑΛΑΚΤΟΚΟΜΙΚΑ (2)'!J28)</f>
        <v/>
      </c>
      <c r="K57" s="66" t="str">
        <f t="shared" si="33"/>
        <v>DELETE</v>
      </c>
      <c r="L57" s="359" t="s">
        <v>259</v>
      </c>
      <c r="M57" s="360" t="s">
        <v>259</v>
      </c>
      <c r="N57" s="375" t="str">
        <f t="shared" si="35"/>
        <v/>
      </c>
      <c r="O57" s="376" t="str">
        <f t="shared" si="36"/>
        <v/>
      </c>
      <c r="P57" s="361" t="s">
        <v>259</v>
      </c>
      <c r="Q57" s="361" t="s">
        <v>259</v>
      </c>
      <c r="R57" s="375" t="str">
        <f t="shared" si="37"/>
        <v/>
      </c>
      <c r="S57" s="379" t="str">
        <f t="shared" si="38"/>
        <v/>
      </c>
      <c r="T57" s="359" t="s">
        <v>259</v>
      </c>
      <c r="U57" s="360" t="s">
        <v>259</v>
      </c>
      <c r="V57" s="375" t="str">
        <f t="shared" si="39"/>
        <v/>
      </c>
      <c r="W57" s="379" t="str">
        <f t="shared" si="40"/>
        <v/>
      </c>
      <c r="X57" s="359" t="s">
        <v>259</v>
      </c>
      <c r="Y57" s="360" t="s">
        <v>259</v>
      </c>
      <c r="Z57" s="375" t="str">
        <f t="shared" si="41"/>
        <v/>
      </c>
      <c r="AA57" s="381" t="str">
        <f t="shared" si="42"/>
        <v/>
      </c>
      <c r="AB57" s="271" t="str">
        <f t="shared" si="34"/>
        <v>DELETE</v>
      </c>
      <c r="AC57" s="282" t="str">
        <f t="shared" si="23"/>
        <v/>
      </c>
      <c r="AD57" s="392" t="str">
        <f t="shared" si="24"/>
        <v/>
      </c>
      <c r="AE57" s="392" t="str">
        <f t="shared" si="25"/>
        <v/>
      </c>
      <c r="AF57" s="270" t="str">
        <f t="shared" si="26"/>
        <v/>
      </c>
      <c r="AG57" s="256" t="str">
        <f t="shared" si="14"/>
        <v/>
      </c>
      <c r="AH57" s="257" t="str">
        <f t="shared" si="15"/>
        <v/>
      </c>
      <c r="AI57" s="258" t="str">
        <f t="shared" si="16"/>
        <v/>
      </c>
      <c r="AJ57" s="259" t="str">
        <f t="shared" si="17"/>
        <v/>
      </c>
      <c r="AK57" s="351" t="str">
        <f t="shared" si="18"/>
        <v/>
      </c>
      <c r="AL57" s="338"/>
      <c r="AM57" s="337"/>
      <c r="AN57" s="338"/>
      <c r="AO57" s="339"/>
      <c r="AP57" s="34"/>
      <c r="AQ57" s="34"/>
      <c r="AR57" s="34"/>
      <c r="AS57" s="34"/>
      <c r="AT57" s="34"/>
      <c r="BR57" s="34"/>
    </row>
    <row r="58" spans="1:70" x14ac:dyDescent="0.2">
      <c r="A58" s="107">
        <f>IF('ΓΑΛΑΚΤΟΚΟΜΙΚΑ (2)'!A29="","",'ΓΑΛΑΚΤΟΚΟΜΙΚΑ (2)'!A29)</f>
        <v>18</v>
      </c>
      <c r="B58" s="369" t="str">
        <f>IF('ΓΑΛΑΚΤΟΚΟΜΙΚΑ (2)'!B29="","",'ΓΑΛΑΚΤΟΚΟΜΙΚΑ (2)'!B29)</f>
        <v>FLORA Original 500g</v>
      </c>
      <c r="C58" s="198" t="str">
        <f>IF('ΓΑΛΑΚΤΟΚΟΜΙΚΑ (2)'!C29="","",'ΓΑΛΑΚΤΟΚΟΜΙΚΑ (2)'!C29)</f>
        <v/>
      </c>
      <c r="D58" s="199" t="str">
        <f>IF('ΓΑΛΑΚΤΟΚΟΜΙΚΑ (2)'!D29="","",'ΓΑΛΑΚΤΟΚΟΜΙΚΑ (2)'!D29)</f>
        <v/>
      </c>
      <c r="E58" s="198">
        <f>IF('ΓΑΛΑΚΤΟΚΟΜΙΚΑ (2)'!E29="","",'ΓΑΛΑΚΤΟΚΟΜΙΚΑ (2)'!E29)</f>
        <v>2.84</v>
      </c>
      <c r="F58" s="199" t="str">
        <f>IF('ΓΑΛΑΚΤΟΚΟΜΙΚΑ (2)'!F29="","",'ΓΑΛΑΚΤΟΚΟΜΙΚΑ (2)'!F29)</f>
        <v/>
      </c>
      <c r="G58" s="198" t="str">
        <f>IF('ΓΑΛΑΚΤΟΚΟΜΙΚΑ (2)'!G29="","",'ΓΑΛΑΚΤΟΚΟΜΙΚΑ (2)'!G29)</f>
        <v/>
      </c>
      <c r="H58" s="199" t="str">
        <f>IF('ΓΑΛΑΚΤΟΚΟΜΙΚΑ (2)'!H29="","",'ΓΑΛΑΚΤΟΚΟΜΙΚΑ (2)'!H29)</f>
        <v/>
      </c>
      <c r="I58" s="198">
        <f>IF('ΓΑΛΑΚΤΟΚΟΜΙΚΑ (2)'!I29="","",'ΓΑΛΑΚΤΟΚΟΜΙΚΑ (2)'!I29)</f>
        <v>2.84</v>
      </c>
      <c r="J58" s="199" t="str">
        <f>IF('ΓΑΛΑΚΤΟΚΟΜΙΚΑ (2)'!J29="","",'ΓΑΛΑΚΤΟΚΟΜΙΚΑ (2)'!J29)</f>
        <v/>
      </c>
      <c r="K58" s="66" t="str">
        <f t="shared" si="33"/>
        <v>DELETE</v>
      </c>
      <c r="L58" s="359" t="s">
        <v>259</v>
      </c>
      <c r="M58" s="360" t="s">
        <v>259</v>
      </c>
      <c r="N58" s="375" t="str">
        <f t="shared" si="35"/>
        <v/>
      </c>
      <c r="O58" s="376" t="str">
        <f t="shared" si="36"/>
        <v/>
      </c>
      <c r="P58" s="361">
        <v>2.84</v>
      </c>
      <c r="Q58" s="361" t="s">
        <v>259</v>
      </c>
      <c r="R58" s="375">
        <f t="shared" si="37"/>
        <v>2.84</v>
      </c>
      <c r="S58" s="379" t="str">
        <f t="shared" si="38"/>
        <v/>
      </c>
      <c r="T58" s="359" t="s">
        <v>259</v>
      </c>
      <c r="U58" s="360" t="s">
        <v>259</v>
      </c>
      <c r="V58" s="375" t="str">
        <f t="shared" si="39"/>
        <v/>
      </c>
      <c r="W58" s="379" t="str">
        <f t="shared" si="40"/>
        <v/>
      </c>
      <c r="X58" s="359">
        <v>2.84</v>
      </c>
      <c r="Y58" s="360" t="s">
        <v>259</v>
      </c>
      <c r="Z58" s="375">
        <f t="shared" si="41"/>
        <v>2.84</v>
      </c>
      <c r="AA58" s="381" t="str">
        <f t="shared" si="42"/>
        <v/>
      </c>
      <c r="AB58" s="271" t="str">
        <f t="shared" si="34"/>
        <v>DELETE</v>
      </c>
      <c r="AC58" s="282" t="str">
        <f t="shared" si="23"/>
        <v/>
      </c>
      <c r="AD58" s="392">
        <f t="shared" si="24"/>
        <v>0</v>
      </c>
      <c r="AE58" s="392" t="str">
        <f t="shared" si="25"/>
        <v/>
      </c>
      <c r="AF58" s="270">
        <f t="shared" si="26"/>
        <v>0</v>
      </c>
      <c r="AG58" s="256">
        <f t="shared" si="14"/>
        <v>0</v>
      </c>
      <c r="AH58" s="257">
        <f t="shared" si="15"/>
        <v>0</v>
      </c>
      <c r="AI58" s="258" t="str">
        <f t="shared" si="16"/>
        <v/>
      </c>
      <c r="AJ58" s="259">
        <f t="shared" si="17"/>
        <v>2.84</v>
      </c>
      <c r="AK58" s="351">
        <f t="shared" si="18"/>
        <v>2.84</v>
      </c>
      <c r="AL58" s="338"/>
      <c r="AM58" s="337"/>
      <c r="AN58" s="338"/>
      <c r="AO58" s="339"/>
      <c r="AP58" s="34"/>
      <c r="AQ58" s="34"/>
      <c r="AR58" s="34"/>
      <c r="AS58" s="34"/>
      <c r="AT58" s="34"/>
      <c r="BR58" s="34"/>
    </row>
    <row r="59" spans="1:70" x14ac:dyDescent="0.2">
      <c r="A59" s="107">
        <f>IF('ΓΑΛΑΚΤΟΚΟΜΙΚΑ (2)'!A30="","",'ΓΑΛΑΚΤΟΚΟΜΙΚΑ (2)'!A30)</f>
        <v>19</v>
      </c>
      <c r="B59" s="369" t="str">
        <f>IF('ΓΑΛΑΚΤΟΚΟΜΙΚΑ (2)'!B30="","",'ΓΑΛΑΚΤΟΚΟΜΙΚΑ (2)'!B30)</f>
        <v xml:space="preserve">BECEL Pro Activ 250g </v>
      </c>
      <c r="C59" s="198" t="str">
        <f>IF('ΓΑΛΑΚΤΟΚΟΜΙΚΑ (2)'!C30="","",'ΓΑΛΑΚΤΟΚΟΜΙΚΑ (2)'!C30)</f>
        <v/>
      </c>
      <c r="D59" s="199" t="str">
        <f>IF('ΓΑΛΑΚΤΟΚΟΜΙΚΑ (2)'!D30="","",'ΓΑΛΑΚΤΟΚΟΜΙΚΑ (2)'!D30)</f>
        <v/>
      </c>
      <c r="E59" s="198">
        <f>IF('ΓΑΛΑΚΤΟΚΟΜΙΚΑ (2)'!E30="","",'ΓΑΛΑΚΤΟΚΟΜΙΚΑ (2)'!E30)</f>
        <v>3.85</v>
      </c>
      <c r="F59" s="199" t="str">
        <f>IF('ΓΑΛΑΚΤΟΚΟΜΙΚΑ (2)'!F30="","",'ΓΑΛΑΚΤΟΚΟΜΙΚΑ (2)'!F30)</f>
        <v/>
      </c>
      <c r="G59" s="198">
        <f>IF('ΓΑΛΑΚΤΟΚΟΜΙΚΑ (2)'!G30="","",'ΓΑΛΑΚΤΟΚΟΜΙΚΑ (2)'!G30)</f>
        <v>3.78</v>
      </c>
      <c r="H59" s="199" t="str">
        <f>IF('ΓΑΛΑΚΤΟΚΟΜΙΚΑ (2)'!H30="","",'ΓΑΛΑΚΤΟΚΟΜΙΚΑ (2)'!H30)</f>
        <v/>
      </c>
      <c r="I59" s="198">
        <f>IF('ΓΑΛΑΚΤΟΚΟΜΙΚΑ (2)'!I30="","",'ΓΑΛΑΚΤΟΚΟΜΙΚΑ (2)'!I30)</f>
        <v>3.95</v>
      </c>
      <c r="J59" s="199" t="str">
        <f>IF('ΓΑΛΑΚΤΟΚΟΜΙΚΑ (2)'!J30="","",'ΓΑΛΑΚΤΟΚΟΜΙΚΑ (2)'!J30)</f>
        <v/>
      </c>
      <c r="K59" s="66" t="str">
        <f t="shared" si="33"/>
        <v>DELETE</v>
      </c>
      <c r="L59" s="359" t="s">
        <v>259</v>
      </c>
      <c r="M59" s="360" t="s">
        <v>259</v>
      </c>
      <c r="N59" s="375" t="str">
        <f t="shared" si="35"/>
        <v/>
      </c>
      <c r="O59" s="376" t="str">
        <f t="shared" si="36"/>
        <v/>
      </c>
      <c r="P59" s="361">
        <v>3.85</v>
      </c>
      <c r="Q59" s="361" t="s">
        <v>259</v>
      </c>
      <c r="R59" s="375">
        <f t="shared" si="37"/>
        <v>3.85</v>
      </c>
      <c r="S59" s="379" t="str">
        <f t="shared" si="38"/>
        <v/>
      </c>
      <c r="T59" s="359">
        <v>3.78</v>
      </c>
      <c r="U59" s="360" t="s">
        <v>259</v>
      </c>
      <c r="V59" s="375">
        <f t="shared" si="39"/>
        <v>3.78</v>
      </c>
      <c r="W59" s="379" t="str">
        <f t="shared" si="40"/>
        <v/>
      </c>
      <c r="X59" s="359">
        <v>3.95</v>
      </c>
      <c r="Y59" s="360" t="s">
        <v>259</v>
      </c>
      <c r="Z59" s="375">
        <f t="shared" si="41"/>
        <v>3.95</v>
      </c>
      <c r="AA59" s="381" t="str">
        <f t="shared" si="42"/>
        <v/>
      </c>
      <c r="AB59" s="271" t="str">
        <f t="shared" si="34"/>
        <v>DELETE</v>
      </c>
      <c r="AC59" s="282" t="str">
        <f t="shared" si="23"/>
        <v/>
      </c>
      <c r="AD59" s="392">
        <f t="shared" si="24"/>
        <v>0</v>
      </c>
      <c r="AE59" s="392">
        <f t="shared" si="25"/>
        <v>0</v>
      </c>
      <c r="AF59" s="270">
        <f t="shared" si="26"/>
        <v>0</v>
      </c>
      <c r="AG59" s="256">
        <f t="shared" si="14"/>
        <v>0.17000000000000037</v>
      </c>
      <c r="AH59" s="257">
        <f t="shared" si="15"/>
        <v>4.497354497354511E-2</v>
      </c>
      <c r="AI59" s="258" t="str">
        <f t="shared" si="16"/>
        <v/>
      </c>
      <c r="AJ59" s="259">
        <f t="shared" si="17"/>
        <v>3.95</v>
      </c>
      <c r="AK59" s="351">
        <f t="shared" si="18"/>
        <v>3.78</v>
      </c>
      <c r="AL59" s="338"/>
      <c r="AM59" s="337"/>
      <c r="AN59" s="338"/>
      <c r="AO59" s="339"/>
      <c r="AP59" s="34"/>
      <c r="AQ59" s="34"/>
      <c r="AR59" s="34"/>
      <c r="AS59" s="34"/>
      <c r="AT59" s="34"/>
      <c r="BR59" s="34"/>
    </row>
    <row r="60" spans="1:70" x14ac:dyDescent="0.2">
      <c r="A60" s="107">
        <f>IF('ΓΑΛΑΚΤΟΚΟΜΙΚΑ (2)'!A31="","",'ΓΑΛΑΚΤΟΚΟΜΙΚΑ (2)'!A31)</f>
        <v>20</v>
      </c>
      <c r="B60" s="369" t="str">
        <f>IF('ΓΑΛΑΚΤΟΚΟΜΙΚΑ (2)'!B31="","",'ΓΑΛΑΚΤΟΚΟΜΙΚΑ (2)'!B31)</f>
        <v>FLORA Original 250g</v>
      </c>
      <c r="C60" s="198" t="str">
        <f>IF('ΓΑΛΑΚΤΟΚΟΜΙΚΑ (2)'!C31="","",'ΓΑΛΑΚΤΟΚΟΜΙΚΑ (2)'!C31)</f>
        <v/>
      </c>
      <c r="D60" s="199" t="str">
        <f>IF('ΓΑΛΑΚΤΟΚΟΜΙΚΑ (2)'!D31="","",'ΓΑΛΑΚΤΟΚΟΜΙΚΑ (2)'!D31)</f>
        <v/>
      </c>
      <c r="E60" s="198">
        <f>IF('ΓΑΛΑΚΤΟΚΟΜΙΚΑ (2)'!E31="","",'ΓΑΛΑΚΤΟΚΟΜΙΚΑ (2)'!E31)</f>
        <v>1.47</v>
      </c>
      <c r="F60" s="199" t="str">
        <f>IF('ΓΑΛΑΚΤΟΚΟΜΙΚΑ (2)'!F31="","",'ΓΑΛΑΚΤΟΚΟΜΙΚΑ (2)'!F31)</f>
        <v/>
      </c>
      <c r="G60" s="198">
        <f>IF('ΓΑΛΑΚΤΟΚΟΜΙΚΑ (2)'!G31="","",'ΓΑΛΑΚΤΟΚΟΜΙΚΑ (2)'!G31)</f>
        <v>1.42</v>
      </c>
      <c r="H60" s="199" t="str">
        <f>IF('ΓΑΛΑΚΤΟΚΟΜΙΚΑ (2)'!H31="","",'ΓΑΛΑΚΤΟΚΟΜΙΚΑ (2)'!H31)</f>
        <v/>
      </c>
      <c r="I60" s="198">
        <f>IF('ΓΑΛΑΚΤΟΚΟΜΙΚΑ (2)'!I31="","",'ΓΑΛΑΚΤΟΚΟΜΙΚΑ (2)'!I31)</f>
        <v>1.47</v>
      </c>
      <c r="J60" s="199" t="str">
        <f>IF('ΓΑΛΑΚΤΟΚΟΜΙΚΑ (2)'!J31="","",'ΓΑΛΑΚΤΟΚΟΜΙΚΑ (2)'!J31)</f>
        <v/>
      </c>
      <c r="K60" s="66" t="str">
        <f t="shared" si="33"/>
        <v>DELETE</v>
      </c>
      <c r="L60" s="359" t="s">
        <v>259</v>
      </c>
      <c r="M60" s="360" t="s">
        <v>259</v>
      </c>
      <c r="N60" s="375" t="str">
        <f t="shared" si="35"/>
        <v/>
      </c>
      <c r="O60" s="376" t="str">
        <f t="shared" si="36"/>
        <v/>
      </c>
      <c r="P60" s="361">
        <v>1.47</v>
      </c>
      <c r="Q60" s="361" t="s">
        <v>259</v>
      </c>
      <c r="R60" s="375">
        <f t="shared" si="37"/>
        <v>1.47</v>
      </c>
      <c r="S60" s="379" t="str">
        <f t="shared" si="38"/>
        <v/>
      </c>
      <c r="T60" s="359">
        <v>1.42</v>
      </c>
      <c r="U60" s="360" t="s">
        <v>259</v>
      </c>
      <c r="V60" s="375">
        <f t="shared" si="39"/>
        <v>1.42</v>
      </c>
      <c r="W60" s="379" t="str">
        <f t="shared" si="40"/>
        <v/>
      </c>
      <c r="X60" s="359">
        <v>1.47</v>
      </c>
      <c r="Y60" s="360" t="s">
        <v>259</v>
      </c>
      <c r="Z60" s="375">
        <f t="shared" si="41"/>
        <v>1.47</v>
      </c>
      <c r="AA60" s="381" t="str">
        <f t="shared" si="42"/>
        <v/>
      </c>
      <c r="AB60" s="271" t="str">
        <f t="shared" si="34"/>
        <v>DELETE</v>
      </c>
      <c r="AC60" s="282" t="str">
        <f t="shared" si="23"/>
        <v/>
      </c>
      <c r="AD60" s="392">
        <f t="shared" si="24"/>
        <v>0</v>
      </c>
      <c r="AE60" s="392">
        <f t="shared" si="25"/>
        <v>0</v>
      </c>
      <c r="AF60" s="270">
        <f t="shared" si="26"/>
        <v>0</v>
      </c>
      <c r="AG60" s="256">
        <f t="shared" si="14"/>
        <v>5.0000000000000044E-2</v>
      </c>
      <c r="AH60" s="257">
        <f t="shared" si="15"/>
        <v>3.5211267605633756E-2</v>
      </c>
      <c r="AI60" s="258" t="str">
        <f t="shared" si="16"/>
        <v/>
      </c>
      <c r="AJ60" s="259">
        <f t="shared" si="17"/>
        <v>1.47</v>
      </c>
      <c r="AK60" s="351">
        <f t="shared" si="18"/>
        <v>1.42</v>
      </c>
      <c r="AL60" s="338"/>
      <c r="AM60" s="337"/>
      <c r="AN60" s="338"/>
      <c r="AO60" s="339"/>
      <c r="AP60" s="34"/>
      <c r="AQ60" s="34"/>
      <c r="AR60" s="34"/>
      <c r="AS60" s="34"/>
      <c r="AT60" s="34"/>
      <c r="BR60" s="34"/>
    </row>
    <row r="61" spans="1:70" x14ac:dyDescent="0.2">
      <c r="A61" s="107">
        <f>IF('ΓΑΛΑΚΤΟΚΟΜΙΚΑ (2)'!A32="","",'ΓΑΛΑΚΤΟΚΟΜΙΚΑ (2)'!A32)</f>
        <v>21</v>
      </c>
      <c r="B61" s="369" t="str">
        <f>IF('ΓΑΛΑΚΤΟΚΟΜΙΚΑ (2)'!B32="","",'ΓΑΛΑΚΤΟΚΟΜΙΚΑ (2)'!B32)</f>
        <v>VITALITE Margarine 500g</v>
      </c>
      <c r="C61" s="198">
        <f>IF('ΓΑΛΑΚΤΟΚΟΜΙΚΑ (2)'!C32="","",'ΓΑΛΑΚΤΟΚΟΜΙΚΑ (2)'!C32)</f>
        <v>3.1</v>
      </c>
      <c r="D61" s="199" t="str">
        <f>IF('ΓΑΛΑΚΤΟΚΟΜΙΚΑ (2)'!D32="","",'ΓΑΛΑΚΤΟΚΟΜΙΚΑ (2)'!D32)</f>
        <v/>
      </c>
      <c r="E61" s="198" t="str">
        <f>IF('ΓΑΛΑΚΤΟΚΟΜΙΚΑ (2)'!E32="","",'ΓΑΛΑΚΤΟΚΟΜΙΚΑ (2)'!E32)</f>
        <v/>
      </c>
      <c r="F61" s="199" t="str">
        <f>IF('ΓΑΛΑΚΤΟΚΟΜΙΚΑ (2)'!F32="","",'ΓΑΛΑΚΤΟΚΟΜΙΚΑ (2)'!F32)</f>
        <v/>
      </c>
      <c r="G61" s="198">
        <f>IF('ΓΑΛΑΚΤΟΚΟΜΙΚΑ (2)'!G32="","",'ΓΑΛΑΚΤΟΚΟΜΙΚΑ (2)'!G32)</f>
        <v>2.99</v>
      </c>
      <c r="H61" s="199" t="str">
        <f>IF('ΓΑΛΑΚΤΟΚΟΜΙΚΑ (2)'!H32="","",'ΓΑΛΑΚΤΟΚΟΜΙΚΑ (2)'!H32)</f>
        <v>*</v>
      </c>
      <c r="I61" s="198">
        <f>IF('ΓΑΛΑΚΤΟΚΟΜΙΚΑ (2)'!I32="","",'ΓΑΛΑΚΤΟΚΟΜΙΚΑ (2)'!I32)</f>
        <v>2.85</v>
      </c>
      <c r="J61" s="199" t="str">
        <f>IF('ΓΑΛΑΚΤΟΚΟΜΙΚΑ (2)'!J32="","",'ΓΑΛΑΚΤΟΚΟΜΙΚΑ (2)'!J32)</f>
        <v>*</v>
      </c>
      <c r="K61" s="66" t="str">
        <f t="shared" si="33"/>
        <v>DELETE</v>
      </c>
      <c r="L61" s="359" t="s">
        <v>259</v>
      </c>
      <c r="M61" s="360" t="s">
        <v>259</v>
      </c>
      <c r="N61" s="375">
        <f t="shared" si="35"/>
        <v>3.1</v>
      </c>
      <c r="O61" s="376" t="str">
        <f t="shared" si="36"/>
        <v/>
      </c>
      <c r="P61" s="361">
        <v>2.93</v>
      </c>
      <c r="Q61" s="361" t="s">
        <v>259</v>
      </c>
      <c r="R61" s="375" t="str">
        <f t="shared" si="37"/>
        <v/>
      </c>
      <c r="S61" s="379" t="str">
        <f t="shared" si="38"/>
        <v/>
      </c>
      <c r="T61" s="359">
        <v>2.99</v>
      </c>
      <c r="U61" s="360" t="s">
        <v>259</v>
      </c>
      <c r="V61" s="375">
        <f t="shared" si="39"/>
        <v>2.99</v>
      </c>
      <c r="W61" s="379" t="str">
        <f t="shared" si="40"/>
        <v>*</v>
      </c>
      <c r="X61" s="359" t="s">
        <v>259</v>
      </c>
      <c r="Y61" s="360" t="s">
        <v>259</v>
      </c>
      <c r="Z61" s="375">
        <f t="shared" si="41"/>
        <v>2.85</v>
      </c>
      <c r="AA61" s="381" t="str">
        <f t="shared" si="42"/>
        <v>*</v>
      </c>
      <c r="AB61" s="271" t="str">
        <f t="shared" si="34"/>
        <v>DELETE</v>
      </c>
      <c r="AC61" s="282" t="str">
        <f t="shared" si="23"/>
        <v/>
      </c>
      <c r="AD61" s="392" t="str">
        <f t="shared" si="24"/>
        <v/>
      </c>
      <c r="AE61" s="392">
        <f t="shared" si="25"/>
        <v>0</v>
      </c>
      <c r="AF61" s="270" t="str">
        <f t="shared" si="26"/>
        <v/>
      </c>
      <c r="AG61" s="256">
        <f t="shared" si="14"/>
        <v>0.25</v>
      </c>
      <c r="AH61" s="257">
        <f t="shared" si="15"/>
        <v>8.7719298245614086E-2</v>
      </c>
      <c r="AI61" s="258" t="str">
        <f t="shared" si="16"/>
        <v/>
      </c>
      <c r="AJ61" s="259">
        <f t="shared" si="17"/>
        <v>3.1</v>
      </c>
      <c r="AK61" s="351">
        <f t="shared" si="18"/>
        <v>2.85</v>
      </c>
      <c r="AL61" s="338"/>
      <c r="AM61" s="337"/>
      <c r="AN61" s="338"/>
      <c r="AO61" s="339"/>
      <c r="AP61" s="34"/>
      <c r="AQ61" s="34"/>
      <c r="AR61" s="34"/>
      <c r="AS61" s="34"/>
      <c r="AT61" s="34"/>
      <c r="BR61" s="34"/>
    </row>
    <row r="62" spans="1:70" x14ac:dyDescent="0.2">
      <c r="A62" s="107">
        <f>IF('ΓΑΛΑΚΤΟΚΟΜΙΚΑ (2)'!A33="","",'ΓΑΛΑΚΤΟΚΟΜΙΚΑ (2)'!A33)</f>
        <v>22</v>
      </c>
      <c r="B62" s="369" t="str">
        <f>IF('ΓΑΛΑΚΤΟΚΟΜΙΚΑ (2)'!B33="","",'ΓΑΛΑΚΤΟΚΟΜΙΚΑ (2)'!B33)</f>
        <v>REMIA Margarine 500g</v>
      </c>
      <c r="C62" s="198" t="str">
        <f>IF('ΓΑΛΑΚΤΟΚΟΜΙΚΑ (2)'!C33="","",'ΓΑΛΑΚΤΟΚΟΜΙΚΑ (2)'!C33)</f>
        <v/>
      </c>
      <c r="D62" s="199" t="str">
        <f>IF('ΓΑΛΑΚΤΟΚΟΜΙΚΑ (2)'!D33="","",'ΓΑΛΑΚΤΟΚΟΜΙΚΑ (2)'!D33)</f>
        <v/>
      </c>
      <c r="E62" s="198" t="str">
        <f>IF('ΓΑΛΑΚΤΟΚΟΜΙΚΑ (2)'!E33="","",'ΓΑΛΑΚΤΟΚΟΜΙΚΑ (2)'!E33)</f>
        <v/>
      </c>
      <c r="F62" s="199" t="str">
        <f>IF('ΓΑΛΑΚΤΟΚΟΜΙΚΑ (2)'!F33="","",'ΓΑΛΑΚΤΟΚΟΜΙΚΑ (2)'!F33)</f>
        <v/>
      </c>
      <c r="G62" s="198" t="str">
        <f>IF('ΓΑΛΑΚΤΟΚΟΜΙΚΑ (2)'!G33="","",'ΓΑΛΑΚΤΟΚΟΜΙΚΑ (2)'!G33)</f>
        <v/>
      </c>
      <c r="H62" s="199" t="str">
        <f>IF('ΓΑΛΑΚΤΟΚΟΜΙΚΑ (2)'!H33="","",'ΓΑΛΑΚΤΟΚΟΜΙΚΑ (2)'!H33)</f>
        <v/>
      </c>
      <c r="I62" s="198" t="str">
        <f>IF('ΓΑΛΑΚΤΟΚΟΜΙΚΑ (2)'!I33="","",'ΓΑΛΑΚΤΟΚΟΜΙΚΑ (2)'!I33)</f>
        <v/>
      </c>
      <c r="J62" s="199" t="str">
        <f>IF('ΓΑΛΑΚΤΟΚΟΜΙΚΑ (2)'!J33="","",'ΓΑΛΑΚΤΟΚΟΜΙΚΑ (2)'!J33)</f>
        <v/>
      </c>
      <c r="K62" s="66" t="str">
        <f t="shared" si="33"/>
        <v>DELETE</v>
      </c>
      <c r="L62" s="359">
        <v>2.72</v>
      </c>
      <c r="M62" s="360" t="s">
        <v>259</v>
      </c>
      <c r="N62" s="375" t="str">
        <f t="shared" si="35"/>
        <v/>
      </c>
      <c r="O62" s="376" t="str">
        <f t="shared" si="36"/>
        <v/>
      </c>
      <c r="P62" s="361" t="s">
        <v>259</v>
      </c>
      <c r="Q62" s="361" t="s">
        <v>259</v>
      </c>
      <c r="R62" s="375" t="str">
        <f t="shared" si="37"/>
        <v/>
      </c>
      <c r="S62" s="379" t="str">
        <f t="shared" si="38"/>
        <v/>
      </c>
      <c r="T62" s="359" t="s">
        <v>259</v>
      </c>
      <c r="U62" s="360" t="s">
        <v>259</v>
      </c>
      <c r="V62" s="375" t="str">
        <f t="shared" si="39"/>
        <v/>
      </c>
      <c r="W62" s="379" t="str">
        <f t="shared" si="40"/>
        <v/>
      </c>
      <c r="X62" s="359" t="s">
        <v>259</v>
      </c>
      <c r="Y62" s="360" t="s">
        <v>259</v>
      </c>
      <c r="Z62" s="375" t="str">
        <f t="shared" si="41"/>
        <v/>
      </c>
      <c r="AA62" s="381" t="str">
        <f t="shared" si="42"/>
        <v/>
      </c>
      <c r="AB62" s="271" t="str">
        <f t="shared" si="34"/>
        <v>DELETE</v>
      </c>
      <c r="AC62" s="282" t="str">
        <f t="shared" si="23"/>
        <v/>
      </c>
      <c r="AD62" s="392" t="str">
        <f t="shared" si="24"/>
        <v/>
      </c>
      <c r="AE62" s="392" t="str">
        <f t="shared" si="25"/>
        <v/>
      </c>
      <c r="AF62" s="270" t="str">
        <f t="shared" si="26"/>
        <v/>
      </c>
      <c r="AG62" s="256" t="str">
        <f t="shared" si="14"/>
        <v/>
      </c>
      <c r="AH62" s="257" t="str">
        <f t="shared" si="15"/>
        <v/>
      </c>
      <c r="AI62" s="258" t="str">
        <f t="shared" si="16"/>
        <v/>
      </c>
      <c r="AJ62" s="259" t="str">
        <f t="shared" si="17"/>
        <v/>
      </c>
      <c r="AK62" s="351" t="str">
        <f t="shared" si="18"/>
        <v/>
      </c>
      <c r="AL62" s="338"/>
      <c r="AM62" s="337"/>
      <c r="AN62" s="338"/>
      <c r="AO62" s="339"/>
      <c r="AP62" s="34"/>
      <c r="AQ62" s="34"/>
      <c r="AR62" s="34"/>
      <c r="AS62" s="34"/>
      <c r="AT62" s="34"/>
      <c r="BR62" s="34"/>
    </row>
    <row r="63" spans="1:70" x14ac:dyDescent="0.2">
      <c r="A63" s="107">
        <f>IF('ΓΑΛΑΚΤΟΚΟΜΙΚΑ (2)'!A34="","",'ΓΑΛΑΚΤΟΚΟΜΙΚΑ (2)'!A34)</f>
        <v>23</v>
      </c>
      <c r="B63" s="369" t="str">
        <f>IF('ΓΑΛΑΚΤΟΚΟΜΙΚΑ (2)'!B34="","",'ΓΑΛΑΚΤΟΚΟΜΙΚΑ (2)'!B34)</f>
        <v>Αυγά x 12 κατηγορίας Α 63-73g</v>
      </c>
      <c r="C63" s="198" t="str">
        <f>IF('ΓΑΛΑΚΤΟΚΟΜΙΚΑ (2)'!C34="","",'ΓΑΛΑΚΤΟΚΟΜΙΚΑ (2)'!C34)</f>
        <v/>
      </c>
      <c r="D63" s="199" t="str">
        <f>IF('ΓΑΛΑΚΤΟΚΟΜΙΚΑ (2)'!D34="","",'ΓΑΛΑΚΤΟΚΟΜΙΚΑ (2)'!D34)</f>
        <v/>
      </c>
      <c r="E63" s="198">
        <f>IF('ΓΑΛΑΚΤΟΚΟΜΙΚΑ (2)'!E34="","",'ΓΑΛΑΚΤΟΚΟΜΙΚΑ (2)'!E34)</f>
        <v>2.65</v>
      </c>
      <c r="F63" s="199" t="str">
        <f>IF('ΓΑΛΑΚΤΟΚΟΜΙΚΑ (2)'!F34="","",'ΓΑΛΑΚΤΟΚΟΜΙΚΑ (2)'!F34)</f>
        <v/>
      </c>
      <c r="G63" s="198" t="str">
        <f>IF('ΓΑΛΑΚΤΟΚΟΜΙΚΑ (2)'!G34="","",'ΓΑΛΑΚΤΟΚΟΜΙΚΑ (2)'!G34)</f>
        <v/>
      </c>
      <c r="H63" s="199" t="str">
        <f>IF('ΓΑΛΑΚΤΟΚΟΜΙΚΑ (2)'!H34="","",'ΓΑΛΑΚΤΟΚΟΜΙΚΑ (2)'!H34)</f>
        <v/>
      </c>
      <c r="I63" s="198" t="str">
        <f>IF('ΓΑΛΑΚΤΟΚΟΜΙΚΑ (2)'!I34="","",'ΓΑΛΑΚΤΟΚΟΜΙΚΑ (2)'!I34)</f>
        <v/>
      </c>
      <c r="J63" s="199" t="str">
        <f>IF('ΓΑΛΑΚΤΟΚΟΜΙΚΑ (2)'!J34="","",'ΓΑΛΑΚΤΟΚΟΜΙΚΑ (2)'!J34)</f>
        <v/>
      </c>
      <c r="K63" s="66" t="str">
        <f t="shared" si="33"/>
        <v>DELETE</v>
      </c>
      <c r="L63" s="359" t="s">
        <v>259</v>
      </c>
      <c r="M63" s="360" t="s">
        <v>259</v>
      </c>
      <c r="N63" s="375" t="str">
        <f t="shared" si="35"/>
        <v/>
      </c>
      <c r="O63" s="376" t="str">
        <f t="shared" si="36"/>
        <v/>
      </c>
      <c r="P63" s="361">
        <v>2.65</v>
      </c>
      <c r="Q63" s="361" t="s">
        <v>259</v>
      </c>
      <c r="R63" s="375">
        <f t="shared" si="37"/>
        <v>2.65</v>
      </c>
      <c r="S63" s="379" t="str">
        <f t="shared" si="38"/>
        <v/>
      </c>
      <c r="T63" s="359" t="s">
        <v>259</v>
      </c>
      <c r="U63" s="360" t="s">
        <v>259</v>
      </c>
      <c r="V63" s="375" t="str">
        <f t="shared" si="39"/>
        <v/>
      </c>
      <c r="W63" s="379" t="str">
        <f t="shared" si="40"/>
        <v/>
      </c>
      <c r="X63" s="359" t="s">
        <v>259</v>
      </c>
      <c r="Y63" s="360" t="s">
        <v>259</v>
      </c>
      <c r="Z63" s="375" t="str">
        <f t="shared" si="41"/>
        <v/>
      </c>
      <c r="AA63" s="381" t="str">
        <f t="shared" si="42"/>
        <v/>
      </c>
      <c r="AB63" s="271" t="str">
        <f t="shared" si="34"/>
        <v>DELETE</v>
      </c>
      <c r="AC63" s="282" t="str">
        <f t="shared" si="23"/>
        <v/>
      </c>
      <c r="AD63" s="392">
        <f t="shared" si="24"/>
        <v>0</v>
      </c>
      <c r="AE63" s="392" t="str">
        <f t="shared" si="25"/>
        <v/>
      </c>
      <c r="AF63" s="270" t="str">
        <f t="shared" si="26"/>
        <v/>
      </c>
      <c r="AG63" s="256">
        <f t="shared" si="14"/>
        <v>0</v>
      </c>
      <c r="AH63" s="257">
        <f t="shared" si="15"/>
        <v>0</v>
      </c>
      <c r="AI63" s="258" t="str">
        <f t="shared" si="16"/>
        <v/>
      </c>
      <c r="AJ63" s="259">
        <f t="shared" si="17"/>
        <v>2.65</v>
      </c>
      <c r="AK63" s="351">
        <f t="shared" si="18"/>
        <v>2.65</v>
      </c>
      <c r="AL63" s="338"/>
      <c r="AM63" s="337"/>
      <c r="AN63" s="338"/>
      <c r="AO63" s="339"/>
      <c r="AP63" s="34"/>
      <c r="AQ63" s="34"/>
      <c r="AR63" s="34"/>
      <c r="AS63" s="34"/>
      <c r="AT63" s="34"/>
      <c r="BR63" s="34"/>
    </row>
    <row r="64" spans="1:70" x14ac:dyDescent="0.2">
      <c r="A64" s="107">
        <f>IF('ΓΑΛΑΚΤΟΚΟΜΙΚΑ (2)'!A35="","",'ΓΑΛΑΚΤΟΚΟΜΙΚΑ (2)'!A35)</f>
        <v>24</v>
      </c>
      <c r="B64" s="369" t="str">
        <f>IF('ΓΑΛΑΚΤΟΚΟΜΙΚΑ (2)'!B35="","",'ΓΑΛΑΚΤΟΚΟΜΙΚΑ (2)'!B35)</f>
        <v>PRESIDENT Κρέμα Γάλακτος 200ml</v>
      </c>
      <c r="C64" s="198" t="str">
        <f>IF('ΓΑΛΑΚΤΟΚΟΜΙΚΑ (2)'!C35="","",'ΓΑΛΑΚΤΟΚΟΜΙΚΑ (2)'!C35)</f>
        <v/>
      </c>
      <c r="D64" s="199" t="str">
        <f>IF('ΓΑΛΑΚΤΟΚΟΜΙΚΑ (2)'!D35="","",'ΓΑΛΑΚΤΟΚΟΜΙΚΑ (2)'!D35)</f>
        <v/>
      </c>
      <c r="E64" s="198" t="str">
        <f>IF('ΓΑΛΑΚΤΟΚΟΜΙΚΑ (2)'!E35="","",'ΓΑΛΑΚΤΟΚΟΜΙΚΑ (2)'!E35)</f>
        <v/>
      </c>
      <c r="F64" s="199" t="str">
        <f>IF('ΓΑΛΑΚΤΟΚΟΜΙΚΑ (2)'!F35="","",'ΓΑΛΑΚΤΟΚΟΜΙΚΑ (2)'!F35)</f>
        <v/>
      </c>
      <c r="G64" s="198" t="str">
        <f>IF('ΓΑΛΑΚΤΟΚΟΜΙΚΑ (2)'!G35="","",'ΓΑΛΑΚΤΟΚΟΜΙΚΑ (2)'!G35)</f>
        <v/>
      </c>
      <c r="H64" s="199" t="str">
        <f>IF('ΓΑΛΑΚΤΟΚΟΜΙΚΑ (2)'!H35="","",'ΓΑΛΑΚΤΟΚΟΜΙΚΑ (2)'!H35)</f>
        <v/>
      </c>
      <c r="I64" s="198" t="str">
        <f>IF('ΓΑΛΑΚΤΟΚΟΜΙΚΑ (2)'!I35="","",'ΓΑΛΑΚΤΟΚΟΜΙΚΑ (2)'!I35)</f>
        <v/>
      </c>
      <c r="J64" s="199" t="str">
        <f>IF('ΓΑΛΑΚΤΟΚΟΜΙΚΑ (2)'!J35="","",'ΓΑΛΑΚΤΟΚΟΜΙΚΑ (2)'!J35)</f>
        <v/>
      </c>
      <c r="K64" s="66" t="str">
        <f t="shared" si="33"/>
        <v>DELETE</v>
      </c>
      <c r="L64" s="359" t="s">
        <v>259</v>
      </c>
      <c r="M64" s="360" t="s">
        <v>259</v>
      </c>
      <c r="N64" s="375" t="str">
        <f t="shared" si="35"/>
        <v/>
      </c>
      <c r="O64" s="376" t="str">
        <f t="shared" si="36"/>
        <v/>
      </c>
      <c r="P64" s="361" t="s">
        <v>259</v>
      </c>
      <c r="Q64" s="361" t="s">
        <v>259</v>
      </c>
      <c r="R64" s="375" t="str">
        <f t="shared" si="37"/>
        <v/>
      </c>
      <c r="S64" s="379" t="str">
        <f t="shared" si="38"/>
        <v/>
      </c>
      <c r="T64" s="359" t="s">
        <v>259</v>
      </c>
      <c r="U64" s="360" t="s">
        <v>259</v>
      </c>
      <c r="V64" s="375" t="str">
        <f t="shared" si="39"/>
        <v/>
      </c>
      <c r="W64" s="379" t="str">
        <f t="shared" si="40"/>
        <v/>
      </c>
      <c r="X64" s="359" t="s">
        <v>259</v>
      </c>
      <c r="Y64" s="360" t="s">
        <v>259</v>
      </c>
      <c r="Z64" s="375" t="str">
        <f t="shared" si="41"/>
        <v/>
      </c>
      <c r="AA64" s="381" t="str">
        <f t="shared" si="42"/>
        <v/>
      </c>
      <c r="AB64" s="271" t="str">
        <f t="shared" si="34"/>
        <v>DELETE</v>
      </c>
      <c r="AC64" s="282" t="str">
        <f t="shared" si="23"/>
        <v/>
      </c>
      <c r="AD64" s="392" t="str">
        <f t="shared" si="24"/>
        <v/>
      </c>
      <c r="AE64" s="392" t="str">
        <f t="shared" si="25"/>
        <v/>
      </c>
      <c r="AF64" s="270" t="str">
        <f t="shared" si="26"/>
        <v/>
      </c>
      <c r="AG64" s="256" t="str">
        <f t="shared" si="14"/>
        <v/>
      </c>
      <c r="AH64" s="257" t="str">
        <f t="shared" si="15"/>
        <v/>
      </c>
      <c r="AI64" s="258" t="str">
        <f t="shared" si="16"/>
        <v/>
      </c>
      <c r="AJ64" s="259" t="str">
        <f t="shared" si="17"/>
        <v/>
      </c>
      <c r="AK64" s="351" t="str">
        <f t="shared" si="18"/>
        <v/>
      </c>
      <c r="AL64" s="338"/>
      <c r="AM64" s="337"/>
      <c r="AN64" s="338"/>
      <c r="AO64" s="339"/>
      <c r="AP64" s="34"/>
      <c r="AQ64" s="34"/>
      <c r="AR64" s="34"/>
      <c r="AS64" s="34"/>
      <c r="AT64" s="34"/>
      <c r="BR64" s="34"/>
    </row>
    <row r="65" spans="1:70" x14ac:dyDescent="0.2">
      <c r="A65" s="107">
        <f>IF('ΓΑΛΑΚΤΟΚΟΜΙΚΑ (2)'!A36="","",'ΓΑΛΑΚΤΟΚΟΜΙΚΑ (2)'!A36)</f>
        <v>25</v>
      </c>
      <c r="B65" s="369" t="str">
        <f>IF('ΓΑΛΑΚΤΟΚΟΜΙΚΑ (2)'!B36="","",'ΓΑΛΑΚΤΟΚΟΜΙΚΑ (2)'!B36)</f>
        <v>ΚΡΙΣΤΗΣ Κρέμα Γάλακτος 250ml</v>
      </c>
      <c r="C65" s="198" t="str">
        <f>IF('ΓΑΛΑΚΤΟΚΟΜΙΚΑ (2)'!C36="","",'ΓΑΛΑΚΤΟΚΟΜΙΚΑ (2)'!C36)</f>
        <v/>
      </c>
      <c r="D65" s="199" t="str">
        <f>IF('ΓΑΛΑΚΤΟΚΟΜΙΚΑ (2)'!D36="","",'ΓΑΛΑΚΤΟΚΟΜΙΚΑ (2)'!D36)</f>
        <v/>
      </c>
      <c r="E65" s="198">
        <f>IF('ΓΑΛΑΚΤΟΚΟΜΙΚΑ (2)'!E36="","",'ΓΑΛΑΚΤΟΚΟΜΙΚΑ (2)'!E36)</f>
        <v>2.42</v>
      </c>
      <c r="F65" s="199" t="str">
        <f>IF('ΓΑΛΑΚΤΟΚΟΜΙΚΑ (2)'!F36="","",'ΓΑΛΑΚΤΟΚΟΜΙΚΑ (2)'!F36)</f>
        <v/>
      </c>
      <c r="G65" s="198">
        <f>IF('ΓΑΛΑΚΤΟΚΟΜΙΚΑ (2)'!G36="","",'ΓΑΛΑΚΤΟΚΟΜΙΚΑ (2)'!G36)</f>
        <v>2.35</v>
      </c>
      <c r="H65" s="199" t="str">
        <f>IF('ΓΑΛΑΚΤΟΚΟΜΙΚΑ (2)'!H36="","",'ΓΑΛΑΚΤΟΚΟΜΙΚΑ (2)'!H36)</f>
        <v/>
      </c>
      <c r="I65" s="198">
        <f>IF('ΓΑΛΑΚΤΟΚΟΜΙΚΑ (2)'!I36="","",'ΓΑΛΑΚΤΟΚΟΜΙΚΑ (2)'!I36)</f>
        <v>2.4500000000000002</v>
      </c>
      <c r="J65" s="199" t="str">
        <f>IF('ΓΑΛΑΚΤΟΚΟΜΙΚΑ (2)'!J36="","",'ΓΑΛΑΚΤΟΚΟΜΙΚΑ (2)'!J36)</f>
        <v/>
      </c>
      <c r="K65" s="66" t="str">
        <f t="shared" si="33"/>
        <v>DELETE</v>
      </c>
      <c r="L65" s="359" t="s">
        <v>259</v>
      </c>
      <c r="M65" s="360" t="s">
        <v>259</v>
      </c>
      <c r="N65" s="375" t="str">
        <f t="shared" si="35"/>
        <v/>
      </c>
      <c r="O65" s="376" t="str">
        <f t="shared" si="36"/>
        <v/>
      </c>
      <c r="P65" s="361">
        <v>2.42</v>
      </c>
      <c r="Q65" s="361" t="s">
        <v>259</v>
      </c>
      <c r="R65" s="375">
        <f t="shared" si="37"/>
        <v>2.42</v>
      </c>
      <c r="S65" s="379" t="str">
        <f t="shared" si="38"/>
        <v/>
      </c>
      <c r="T65" s="359">
        <v>2.35</v>
      </c>
      <c r="U65" s="360" t="s">
        <v>259</v>
      </c>
      <c r="V65" s="375">
        <f t="shared" si="39"/>
        <v>2.35</v>
      </c>
      <c r="W65" s="379" t="str">
        <f t="shared" si="40"/>
        <v/>
      </c>
      <c r="X65" s="359" t="s">
        <v>259</v>
      </c>
      <c r="Y65" s="360" t="s">
        <v>259</v>
      </c>
      <c r="Z65" s="375">
        <f t="shared" si="41"/>
        <v>2.4500000000000002</v>
      </c>
      <c r="AA65" s="381" t="str">
        <f t="shared" si="42"/>
        <v/>
      </c>
      <c r="AB65" s="271" t="str">
        <f t="shared" si="34"/>
        <v>DELETE</v>
      </c>
      <c r="AC65" s="282" t="str">
        <f t="shared" si="23"/>
        <v/>
      </c>
      <c r="AD65" s="392">
        <f t="shared" si="24"/>
        <v>0</v>
      </c>
      <c r="AE65" s="392">
        <f t="shared" si="25"/>
        <v>0</v>
      </c>
      <c r="AF65" s="270" t="str">
        <f t="shared" si="26"/>
        <v/>
      </c>
      <c r="AG65" s="256">
        <f t="shared" si="14"/>
        <v>0.10000000000000009</v>
      </c>
      <c r="AH65" s="257">
        <f t="shared" si="15"/>
        <v>4.2553191489361764E-2</v>
      </c>
      <c r="AI65" s="258" t="str">
        <f t="shared" si="16"/>
        <v/>
      </c>
      <c r="AJ65" s="259">
        <f t="shared" si="17"/>
        <v>2.4500000000000002</v>
      </c>
      <c r="AK65" s="351">
        <f t="shared" si="18"/>
        <v>2.35</v>
      </c>
      <c r="AL65" s="338"/>
      <c r="AM65" s="337"/>
      <c r="AN65" s="338"/>
      <c r="AO65" s="339"/>
      <c r="AP65" s="34"/>
      <c r="AQ65" s="34"/>
      <c r="AR65" s="34"/>
      <c r="AS65" s="34"/>
      <c r="AT65" s="34"/>
      <c r="BR65" s="34"/>
    </row>
    <row r="66" spans="1:70" x14ac:dyDescent="0.2">
      <c r="A66" s="63"/>
      <c r="B66" s="69"/>
      <c r="C66" s="150">
        <f>SUM(C41:C65)</f>
        <v>11.27</v>
      </c>
      <c r="D66" s="151"/>
      <c r="E66" s="150">
        <f>SUM(E41:E65)</f>
        <v>124.30000000000001</v>
      </c>
      <c r="F66" s="151"/>
      <c r="G66" s="150">
        <f>SUM(G41:G65)</f>
        <v>101.78999999999999</v>
      </c>
      <c r="H66" s="151"/>
      <c r="I66" s="150">
        <f>SUM(I41:I65)</f>
        <v>80.97</v>
      </c>
      <c r="J66" s="151"/>
      <c r="K66" s="66"/>
      <c r="L66" s="359"/>
      <c r="M66" s="360"/>
      <c r="N66" s="375"/>
      <c r="O66" s="376"/>
      <c r="P66" s="361"/>
      <c r="Q66" s="361"/>
      <c r="R66" s="375"/>
      <c r="S66" s="379"/>
      <c r="T66" s="359"/>
      <c r="U66" s="360"/>
      <c r="V66" s="375"/>
      <c r="W66" s="379"/>
      <c r="X66" s="359"/>
      <c r="Y66" s="360"/>
      <c r="Z66" s="375"/>
      <c r="AA66" s="381"/>
      <c r="AB66" s="271"/>
      <c r="AC66" s="282"/>
      <c r="AD66" s="392"/>
      <c r="AE66" s="392"/>
      <c r="AF66" s="270"/>
      <c r="AG66" s="256"/>
      <c r="AH66" s="257"/>
      <c r="AI66" s="258"/>
      <c r="AJ66" s="259"/>
      <c r="AK66" s="351"/>
      <c r="AL66" s="338"/>
      <c r="AM66" s="337"/>
      <c r="AN66" s="338"/>
      <c r="AO66" s="339"/>
      <c r="AP66" s="34"/>
      <c r="AQ66" s="34"/>
      <c r="AR66" s="34"/>
      <c r="AS66" s="34"/>
      <c r="AT66" s="34"/>
      <c r="BR66" s="34"/>
    </row>
    <row r="67" spans="1:70" ht="15.75" x14ac:dyDescent="0.25">
      <c r="A67" s="71"/>
      <c r="B67" s="70" t="s">
        <v>61</v>
      </c>
      <c r="C67" s="148"/>
      <c r="D67" s="152"/>
      <c r="E67" s="148"/>
      <c r="F67" s="152"/>
      <c r="G67" s="148"/>
      <c r="H67" s="152"/>
      <c r="I67" s="148"/>
      <c r="J67" s="152"/>
      <c r="K67" s="66"/>
      <c r="L67" s="359"/>
      <c r="M67" s="360"/>
      <c r="N67" s="375"/>
      <c r="O67" s="376"/>
      <c r="P67" s="361"/>
      <c r="Q67" s="361"/>
      <c r="R67" s="375"/>
      <c r="S67" s="379"/>
      <c r="T67" s="359"/>
      <c r="U67" s="360"/>
      <c r="V67" s="375"/>
      <c r="W67" s="379"/>
      <c r="X67" s="359"/>
      <c r="Y67" s="360"/>
      <c r="Z67" s="375"/>
      <c r="AA67" s="381"/>
      <c r="AB67" s="271"/>
      <c r="AC67" s="282"/>
      <c r="AD67" s="392"/>
      <c r="AE67" s="392"/>
      <c r="AF67" s="270"/>
      <c r="AG67" s="256"/>
      <c r="AH67" s="257"/>
      <c r="AI67" s="258"/>
      <c r="AJ67" s="259"/>
      <c r="AK67" s="351"/>
      <c r="AL67" s="338"/>
      <c r="AM67" s="337"/>
      <c r="AN67" s="338"/>
      <c r="AO67" s="339"/>
      <c r="AP67" s="34"/>
      <c r="AQ67" s="34"/>
      <c r="AR67" s="34"/>
      <c r="AS67" s="34"/>
      <c r="AT67" s="34"/>
      <c r="BR67" s="34"/>
    </row>
    <row r="68" spans="1:70" x14ac:dyDescent="0.2">
      <c r="A68" s="218">
        <v>1</v>
      </c>
      <c r="B68" s="72" t="str">
        <f>IF('ΜΑΚΑΡ  ΑΛΕΥΡ ΔΗΜΗΤΡ ΠΑΙΔ ΤΡΟΦΕΣ'!B11="","",'ΜΑΚΑΡ  ΑΛΕΥΡ ΔΗΜΗΤΡ ΠΑΙΔ ΤΡΟΦΕΣ'!B11)</f>
        <v>MITSIDES Σπαγγέτι Premium 500g</v>
      </c>
      <c r="C68" s="198" t="str">
        <f>IF('ΜΑΚΑΡ  ΑΛΕΥΡ ΔΗΜΗΤΡ ΠΑΙΔ ΤΡΟΦΕΣ'!C11="","",'ΜΑΚΑΡ  ΑΛΕΥΡ ΔΗΜΗΤΡ ΠΑΙΔ ΤΡΟΦΕΣ'!C11)</f>
        <v/>
      </c>
      <c r="D68" s="199" t="str">
        <f>IF('ΜΑΚΑΡ  ΑΛΕΥΡ ΔΗΜΗΤΡ ΠΑΙΔ ΤΡΟΦΕΣ'!D11="","",'ΜΑΚΑΡ  ΑΛΕΥΡ ΔΗΜΗΤΡ ΠΑΙΔ ΤΡΟΦΕΣ'!D11)</f>
        <v/>
      </c>
      <c r="E68" s="198">
        <f>IF('ΜΑΚΑΡ  ΑΛΕΥΡ ΔΗΜΗΤΡ ΠΑΙΔ ΤΡΟΦΕΣ'!E11="","",'ΜΑΚΑΡ  ΑΛΕΥΡ ΔΗΜΗΤΡ ΠΑΙΔ ΤΡΟΦΕΣ'!E11)</f>
        <v>1.0900000000000001</v>
      </c>
      <c r="F68" s="199" t="str">
        <f>IF('ΜΑΚΑΡ  ΑΛΕΥΡ ΔΗΜΗΤΡ ΠΑΙΔ ΤΡΟΦΕΣ'!F11="","",'ΜΑΚΑΡ  ΑΛΕΥΡ ΔΗΜΗΤΡ ΠΑΙΔ ΤΡΟΦΕΣ'!F11)</f>
        <v/>
      </c>
      <c r="G68" s="198" t="str">
        <f>IF('ΜΑΚΑΡ  ΑΛΕΥΡ ΔΗΜΗΤΡ ΠΑΙΔ ΤΡΟΦΕΣ'!G11="","",'ΜΑΚΑΡ  ΑΛΕΥΡ ΔΗΜΗΤΡ ΠΑΙΔ ΤΡΟΦΕΣ'!G11)</f>
        <v/>
      </c>
      <c r="H68" s="199" t="str">
        <f>IF('ΜΑΚΑΡ  ΑΛΕΥΡ ΔΗΜΗΤΡ ΠΑΙΔ ΤΡΟΦΕΣ'!H11="","",'ΜΑΚΑΡ  ΑΛΕΥΡ ΔΗΜΗΤΡ ΠΑΙΔ ΤΡΟΦΕΣ'!H11)</f>
        <v/>
      </c>
      <c r="I68" s="198" t="str">
        <f>IF('ΜΑΚΑΡ  ΑΛΕΥΡ ΔΗΜΗΤΡ ΠΑΙΔ ΤΡΟΦΕΣ'!I11="","",'ΜΑΚΑΡ  ΑΛΕΥΡ ΔΗΜΗΤΡ ΠΑΙΔ ΤΡΟΦΕΣ'!I11)</f>
        <v/>
      </c>
      <c r="J68" s="199" t="str">
        <f>IF('ΜΑΚΑΡ  ΑΛΕΥΡ ΔΗΜΗΤΡ ΠΑΙΔ ΤΡΟΦΕΣ'!J11="","",'ΜΑΚΑΡ  ΑΛΕΥΡ ΔΗΜΗΤΡ ΠΑΙΔ ΤΡΟΦΕΣ'!J11)</f>
        <v/>
      </c>
      <c r="K68" s="66" t="str">
        <f t="shared" ref="K68:K74" si="43">IF(OR(C68="",E68="",G68="",I68=""),"DELETE","")</f>
        <v>DELETE</v>
      </c>
      <c r="L68" s="359" t="s">
        <v>259</v>
      </c>
      <c r="M68" s="360" t="s">
        <v>259</v>
      </c>
      <c r="N68" s="375" t="str">
        <f t="shared" ref="N68:O74" si="44">C68</f>
        <v/>
      </c>
      <c r="O68" s="376" t="str">
        <f t="shared" si="44"/>
        <v/>
      </c>
      <c r="P68" s="361">
        <v>1.0900000000000001</v>
      </c>
      <c r="Q68" s="361" t="s">
        <v>259</v>
      </c>
      <c r="R68" s="375">
        <f t="shared" ref="R68:S74" si="45">E68</f>
        <v>1.0900000000000001</v>
      </c>
      <c r="S68" s="379" t="str">
        <f t="shared" si="45"/>
        <v/>
      </c>
      <c r="T68" s="359" t="s">
        <v>259</v>
      </c>
      <c r="U68" s="360" t="s">
        <v>259</v>
      </c>
      <c r="V68" s="375" t="str">
        <f t="shared" ref="V68:W74" si="46">G68</f>
        <v/>
      </c>
      <c r="W68" s="379" t="str">
        <f t="shared" si="46"/>
        <v/>
      </c>
      <c r="X68" s="359" t="s">
        <v>259</v>
      </c>
      <c r="Y68" s="360" t="s">
        <v>259</v>
      </c>
      <c r="Z68" s="375" t="str">
        <f t="shared" ref="Z68:AA74" si="47">I68</f>
        <v/>
      </c>
      <c r="AA68" s="381" t="str">
        <f t="shared" si="47"/>
        <v/>
      </c>
      <c r="AB68" s="271" t="str">
        <f t="shared" ref="AB68:AB74" si="48">IF(OR(L68="",N68="",P68="",R68="",T68="",V68="",X68="",Z68=""),"DELETE","")</f>
        <v>DELETE</v>
      </c>
      <c r="AC68" s="282" t="str">
        <f t="shared" si="23"/>
        <v/>
      </c>
      <c r="AD68" s="392">
        <f t="shared" si="24"/>
        <v>0</v>
      </c>
      <c r="AE68" s="392" t="str">
        <f t="shared" si="25"/>
        <v/>
      </c>
      <c r="AF68" s="270" t="str">
        <f t="shared" si="26"/>
        <v/>
      </c>
      <c r="AG68" s="256">
        <f t="shared" si="14"/>
        <v>0</v>
      </c>
      <c r="AH68" s="257">
        <f t="shared" si="15"/>
        <v>0</v>
      </c>
      <c r="AI68" s="258" t="str">
        <f t="shared" si="16"/>
        <v/>
      </c>
      <c r="AJ68" s="259">
        <f t="shared" si="17"/>
        <v>1.0900000000000001</v>
      </c>
      <c r="AK68" s="351">
        <f t="shared" si="18"/>
        <v>1.0900000000000001</v>
      </c>
      <c r="AL68" s="338"/>
      <c r="AM68" s="337"/>
      <c r="AN68" s="338"/>
      <c r="AO68" s="339"/>
      <c r="AP68" s="34"/>
      <c r="AQ68" s="34"/>
      <c r="AR68" s="34"/>
      <c r="AS68" s="34"/>
      <c r="AT68" s="34"/>
      <c r="BR68" s="34"/>
    </row>
    <row r="69" spans="1:70" x14ac:dyDescent="0.2">
      <c r="A69" s="218">
        <v>2</v>
      </c>
      <c r="B69" s="72" t="str">
        <f>IF('ΜΑΚΑΡ  ΑΛΕΥΡ ΔΗΜΗΤΡ ΠΑΙΔ ΤΡΟΦΕΣ'!B12="","",'ΜΑΚΑΡ  ΑΛΕΥΡ ΔΗΜΗΤΡ ΠΑΙΔ ΤΡΟΦΕΣ'!B12)</f>
        <v>ΜΕΛΙΣΣΑ Σπαγγέτι Νο 6 500g</v>
      </c>
      <c r="C69" s="198" t="str">
        <f>IF('ΜΑΚΑΡ  ΑΛΕΥΡ ΔΗΜΗΤΡ ΠΑΙΔ ΤΡΟΦΕΣ'!C12="","",'ΜΑΚΑΡ  ΑΛΕΥΡ ΔΗΜΗΤΡ ΠΑΙΔ ΤΡΟΦΕΣ'!C12)</f>
        <v/>
      </c>
      <c r="D69" s="199" t="str">
        <f>IF('ΜΑΚΑΡ  ΑΛΕΥΡ ΔΗΜΗΤΡ ΠΑΙΔ ΤΡΟΦΕΣ'!D12="","",'ΜΑΚΑΡ  ΑΛΕΥΡ ΔΗΜΗΤΡ ΠΑΙΔ ΤΡΟΦΕΣ'!D12)</f>
        <v/>
      </c>
      <c r="E69" s="198">
        <f>IF('ΜΑΚΑΡ  ΑΛΕΥΡ ΔΗΜΗΤΡ ΠΑΙΔ ΤΡΟΦΕΣ'!E12="","",'ΜΑΚΑΡ  ΑΛΕΥΡ ΔΗΜΗΤΡ ΠΑΙΔ ΤΡΟΦΕΣ'!E12)</f>
        <v>0.99</v>
      </c>
      <c r="F69" s="199" t="str">
        <f>IF('ΜΑΚΑΡ  ΑΛΕΥΡ ΔΗΜΗΤΡ ΠΑΙΔ ΤΡΟΦΕΣ'!F12="","",'ΜΑΚΑΡ  ΑΛΕΥΡ ΔΗΜΗΤΡ ΠΑΙΔ ΤΡΟΦΕΣ'!F12)</f>
        <v/>
      </c>
      <c r="G69" s="198">
        <f>IF('ΜΑΚΑΡ  ΑΛΕΥΡ ΔΗΜΗΤΡ ΠΑΙΔ ΤΡΟΦΕΣ'!G12="","",'ΜΑΚΑΡ  ΑΛΕΥΡ ΔΗΜΗΤΡ ΠΑΙΔ ΤΡΟΦΕΣ'!G12)</f>
        <v>0.59</v>
      </c>
      <c r="H69" s="199" t="str">
        <f>IF('ΜΑΚΑΡ  ΑΛΕΥΡ ΔΗΜΗΤΡ ΠΑΙΔ ΤΡΟΦΕΣ'!H12="","",'ΜΑΚΑΡ  ΑΛΕΥΡ ΔΗΜΗΤΡ ΠΑΙΔ ΤΡΟΦΕΣ'!H12)</f>
        <v>*</v>
      </c>
      <c r="I69" s="198">
        <f>IF('ΜΑΚΑΡ  ΑΛΕΥΡ ΔΗΜΗΤΡ ΠΑΙΔ ΤΡΟΦΕΣ'!I12="","",'ΜΑΚΑΡ  ΑΛΕΥΡ ΔΗΜΗΤΡ ΠΑΙΔ ΤΡΟΦΕΣ'!I12)</f>
        <v>0.59</v>
      </c>
      <c r="J69" s="199" t="str">
        <f>IF('ΜΑΚΑΡ  ΑΛΕΥΡ ΔΗΜΗΤΡ ΠΑΙΔ ΤΡΟΦΕΣ'!J12="","",'ΜΑΚΑΡ  ΑΛΕΥΡ ΔΗΜΗΤΡ ΠΑΙΔ ΤΡΟΦΕΣ'!J12)</f>
        <v>*</v>
      </c>
      <c r="K69" s="66" t="str">
        <f t="shared" si="43"/>
        <v>DELETE</v>
      </c>
      <c r="L69" s="359" t="s">
        <v>259</v>
      </c>
      <c r="M69" s="360" t="s">
        <v>259</v>
      </c>
      <c r="N69" s="375" t="str">
        <f t="shared" si="44"/>
        <v/>
      </c>
      <c r="O69" s="376" t="str">
        <f t="shared" si="44"/>
        <v/>
      </c>
      <c r="P69" s="361">
        <v>0.99</v>
      </c>
      <c r="Q69" s="361" t="s">
        <v>259</v>
      </c>
      <c r="R69" s="375">
        <f t="shared" si="45"/>
        <v>0.99</v>
      </c>
      <c r="S69" s="379" t="str">
        <f t="shared" si="45"/>
        <v/>
      </c>
      <c r="T69" s="359">
        <v>0.74</v>
      </c>
      <c r="U69" s="360" t="s">
        <v>258</v>
      </c>
      <c r="V69" s="375">
        <f t="shared" si="46"/>
        <v>0.59</v>
      </c>
      <c r="W69" s="379" t="str">
        <f t="shared" si="46"/>
        <v>*</v>
      </c>
      <c r="X69" s="359">
        <v>0.59</v>
      </c>
      <c r="Y69" s="360" t="s">
        <v>258</v>
      </c>
      <c r="Z69" s="375">
        <f t="shared" si="47"/>
        <v>0.59</v>
      </c>
      <c r="AA69" s="381" t="str">
        <f t="shared" si="47"/>
        <v>*</v>
      </c>
      <c r="AB69" s="271" t="str">
        <f t="shared" si="48"/>
        <v>DELETE</v>
      </c>
      <c r="AC69" s="282" t="str">
        <f t="shared" si="23"/>
        <v/>
      </c>
      <c r="AD69" s="392">
        <f t="shared" si="24"/>
        <v>0</v>
      </c>
      <c r="AE69" s="392">
        <f t="shared" si="25"/>
        <v>-0.15000000000000002</v>
      </c>
      <c r="AF69" s="270">
        <f t="shared" si="26"/>
        <v>0</v>
      </c>
      <c r="AG69" s="256">
        <f t="shared" si="14"/>
        <v>0.4</v>
      </c>
      <c r="AH69" s="257">
        <f t="shared" si="15"/>
        <v>0.67796610169491522</v>
      </c>
      <c r="AI69" s="258" t="str">
        <f t="shared" si="16"/>
        <v>WARNING</v>
      </c>
      <c r="AJ69" s="259">
        <f t="shared" si="17"/>
        <v>0.99</v>
      </c>
      <c r="AK69" s="351">
        <f t="shared" si="18"/>
        <v>0.59</v>
      </c>
      <c r="AL69" s="338"/>
      <c r="AM69" s="337"/>
      <c r="AN69" s="338"/>
      <c r="AO69" s="339"/>
      <c r="AP69" s="34"/>
      <c r="AQ69" s="34"/>
      <c r="AR69" s="34"/>
      <c r="AS69" s="34"/>
      <c r="AT69" s="34"/>
      <c r="BR69" s="34"/>
    </row>
    <row r="70" spans="1:70" x14ac:dyDescent="0.2">
      <c r="A70" s="218">
        <v>3</v>
      </c>
      <c r="B70" s="72" t="str">
        <f>IF('ΜΑΚΑΡ  ΑΛΕΥΡ ΔΗΜΗΤΡ ΠΑΙΔ ΤΡΟΦΕΣ'!B13="","",'ΜΑΚΑΡ  ΑΛΕΥΡ ΔΗΜΗΤΡ ΠΑΙΔ ΤΡΟΦΕΣ'!B13)</f>
        <v>MITSIDES Κριθαράκι Premium 500g</v>
      </c>
      <c r="C70" s="198" t="str">
        <f>IF('ΜΑΚΑΡ  ΑΛΕΥΡ ΔΗΜΗΤΡ ΠΑΙΔ ΤΡΟΦΕΣ'!C13="","",'ΜΑΚΑΡ  ΑΛΕΥΡ ΔΗΜΗΤΡ ΠΑΙΔ ΤΡΟΦΕΣ'!C13)</f>
        <v/>
      </c>
      <c r="D70" s="199" t="str">
        <f>IF('ΜΑΚΑΡ  ΑΛΕΥΡ ΔΗΜΗΤΡ ΠΑΙΔ ΤΡΟΦΕΣ'!D13="","",'ΜΑΚΑΡ  ΑΛΕΥΡ ΔΗΜΗΤΡ ΠΑΙΔ ΤΡΟΦΕΣ'!D13)</f>
        <v/>
      </c>
      <c r="E70" s="198" t="str">
        <f>IF('ΜΑΚΑΡ  ΑΛΕΥΡ ΔΗΜΗΤΡ ΠΑΙΔ ΤΡΟΦΕΣ'!E13="","",'ΜΑΚΑΡ  ΑΛΕΥΡ ΔΗΜΗΤΡ ΠΑΙΔ ΤΡΟΦΕΣ'!E13)</f>
        <v/>
      </c>
      <c r="F70" s="199" t="str">
        <f>IF('ΜΑΚΑΡ  ΑΛΕΥΡ ΔΗΜΗΤΡ ΠΑΙΔ ΤΡΟΦΕΣ'!F13="","",'ΜΑΚΑΡ  ΑΛΕΥΡ ΔΗΜΗΤΡ ΠΑΙΔ ΤΡΟΦΕΣ'!F13)</f>
        <v/>
      </c>
      <c r="G70" s="198" t="str">
        <f>IF('ΜΑΚΑΡ  ΑΛΕΥΡ ΔΗΜΗΤΡ ΠΑΙΔ ΤΡΟΦΕΣ'!G13="","",'ΜΑΚΑΡ  ΑΛΕΥΡ ΔΗΜΗΤΡ ΠΑΙΔ ΤΡΟΦΕΣ'!G13)</f>
        <v/>
      </c>
      <c r="H70" s="199" t="str">
        <f>IF('ΜΑΚΑΡ  ΑΛΕΥΡ ΔΗΜΗΤΡ ΠΑΙΔ ΤΡΟΦΕΣ'!H13="","",'ΜΑΚΑΡ  ΑΛΕΥΡ ΔΗΜΗΤΡ ΠΑΙΔ ΤΡΟΦΕΣ'!H13)</f>
        <v/>
      </c>
      <c r="I70" s="198" t="str">
        <f>IF('ΜΑΚΑΡ  ΑΛΕΥΡ ΔΗΜΗΤΡ ΠΑΙΔ ΤΡΟΦΕΣ'!I13="","",'ΜΑΚΑΡ  ΑΛΕΥΡ ΔΗΜΗΤΡ ΠΑΙΔ ΤΡΟΦΕΣ'!I13)</f>
        <v/>
      </c>
      <c r="J70" s="199" t="str">
        <f>IF('ΜΑΚΑΡ  ΑΛΕΥΡ ΔΗΜΗΤΡ ΠΑΙΔ ΤΡΟΦΕΣ'!J13="","",'ΜΑΚΑΡ  ΑΛΕΥΡ ΔΗΜΗΤΡ ΠΑΙΔ ΤΡΟΦΕΣ'!J13)</f>
        <v/>
      </c>
      <c r="K70" s="66" t="str">
        <f t="shared" si="43"/>
        <v>DELETE</v>
      </c>
      <c r="L70" s="359" t="s">
        <v>259</v>
      </c>
      <c r="M70" s="360" t="s">
        <v>259</v>
      </c>
      <c r="N70" s="375" t="str">
        <f t="shared" si="44"/>
        <v/>
      </c>
      <c r="O70" s="376" t="str">
        <f t="shared" si="44"/>
        <v/>
      </c>
      <c r="P70" s="361" t="s">
        <v>259</v>
      </c>
      <c r="Q70" s="361" t="s">
        <v>259</v>
      </c>
      <c r="R70" s="375" t="str">
        <f t="shared" si="45"/>
        <v/>
      </c>
      <c r="S70" s="379" t="str">
        <f t="shared" si="45"/>
        <v/>
      </c>
      <c r="T70" s="359" t="s">
        <v>259</v>
      </c>
      <c r="U70" s="360" t="s">
        <v>259</v>
      </c>
      <c r="V70" s="375" t="str">
        <f t="shared" si="46"/>
        <v/>
      </c>
      <c r="W70" s="379" t="str">
        <f t="shared" si="46"/>
        <v/>
      </c>
      <c r="X70" s="359" t="s">
        <v>259</v>
      </c>
      <c r="Y70" s="360" t="s">
        <v>259</v>
      </c>
      <c r="Z70" s="375" t="str">
        <f t="shared" si="47"/>
        <v/>
      </c>
      <c r="AA70" s="381" t="str">
        <f t="shared" si="47"/>
        <v/>
      </c>
      <c r="AB70" s="271" t="str">
        <f t="shared" si="48"/>
        <v>DELETE</v>
      </c>
      <c r="AC70" s="282" t="str">
        <f t="shared" si="23"/>
        <v/>
      </c>
      <c r="AD70" s="392" t="str">
        <f t="shared" si="24"/>
        <v/>
      </c>
      <c r="AE70" s="392" t="str">
        <f t="shared" si="25"/>
        <v/>
      </c>
      <c r="AF70" s="270" t="str">
        <f t="shared" si="26"/>
        <v/>
      </c>
      <c r="AG70" s="256" t="str">
        <f t="shared" si="14"/>
        <v/>
      </c>
      <c r="AH70" s="257" t="str">
        <f t="shared" si="15"/>
        <v/>
      </c>
      <c r="AI70" s="258" t="str">
        <f t="shared" si="16"/>
        <v/>
      </c>
      <c r="AJ70" s="259" t="str">
        <f t="shared" si="17"/>
        <v/>
      </c>
      <c r="AK70" s="351" t="str">
        <f t="shared" si="18"/>
        <v/>
      </c>
      <c r="AL70" s="338"/>
      <c r="AM70" s="337"/>
      <c r="AN70" s="338"/>
      <c r="AO70" s="339"/>
      <c r="AP70" s="34"/>
      <c r="AQ70" s="34"/>
      <c r="AR70" s="34"/>
      <c r="AS70" s="34"/>
      <c r="AT70" s="34"/>
      <c r="BR70" s="34"/>
    </row>
    <row r="71" spans="1:70" x14ac:dyDescent="0.2">
      <c r="A71" s="218">
        <v>4</v>
      </c>
      <c r="B71" s="72" t="str">
        <f>IF('ΜΑΚΑΡ  ΑΛΕΥΡ ΔΗΜΗΤΡ ΠΑΙΔ ΤΡΟΦΕΣ'!B14="","",'ΜΑΚΑΡ  ΑΛΕΥΡ ΔΗΜΗΤΡ ΠΑΙΔ ΤΡΟΦΕΣ'!B14)</f>
        <v>ROYAL Baking Powder 226g</v>
      </c>
      <c r="C71" s="198" t="str">
        <f>IF('ΜΑΚΑΡ  ΑΛΕΥΡ ΔΗΜΗΤΡ ΠΑΙΔ ΤΡΟΦΕΣ'!C14="","",'ΜΑΚΑΡ  ΑΛΕΥΡ ΔΗΜΗΤΡ ΠΑΙΔ ΤΡΟΦΕΣ'!C14)</f>
        <v/>
      </c>
      <c r="D71" s="199" t="str">
        <f>IF('ΜΑΚΑΡ  ΑΛΕΥΡ ΔΗΜΗΤΡ ΠΑΙΔ ΤΡΟΦΕΣ'!D14="","",'ΜΑΚΑΡ  ΑΛΕΥΡ ΔΗΜΗΤΡ ΠΑΙΔ ΤΡΟΦΕΣ'!D14)</f>
        <v/>
      </c>
      <c r="E71" s="198">
        <f>IF('ΜΑΚΑΡ  ΑΛΕΥΡ ΔΗΜΗΤΡ ΠΑΙΔ ΤΡΟΦΕΣ'!E14="","",'ΜΑΚΑΡ  ΑΛΕΥΡ ΔΗΜΗΤΡ ΠΑΙΔ ΤΡΟΦΕΣ'!E14)</f>
        <v>1.88</v>
      </c>
      <c r="F71" s="199" t="str">
        <f>IF('ΜΑΚΑΡ  ΑΛΕΥΡ ΔΗΜΗΤΡ ΠΑΙΔ ΤΡΟΦΕΣ'!F14="","",'ΜΑΚΑΡ  ΑΛΕΥΡ ΔΗΜΗΤΡ ΠΑΙΔ ΤΡΟΦΕΣ'!F14)</f>
        <v/>
      </c>
      <c r="G71" s="198">
        <f>IF('ΜΑΚΑΡ  ΑΛΕΥΡ ΔΗΜΗΤΡ ΠΑΙΔ ΤΡΟΦΕΣ'!G14="","",'ΜΑΚΑΡ  ΑΛΕΥΡ ΔΗΜΗΤΡ ΠΑΙΔ ΤΡΟΦΕΣ'!G14)</f>
        <v>1.83</v>
      </c>
      <c r="H71" s="199" t="str">
        <f>IF('ΜΑΚΑΡ  ΑΛΕΥΡ ΔΗΜΗΤΡ ΠΑΙΔ ΤΡΟΦΕΣ'!H14="","",'ΜΑΚΑΡ  ΑΛΕΥΡ ΔΗΜΗΤΡ ΠΑΙΔ ΤΡΟΦΕΣ'!H14)</f>
        <v/>
      </c>
      <c r="I71" s="198">
        <f>IF('ΜΑΚΑΡ  ΑΛΕΥΡ ΔΗΜΗΤΡ ΠΑΙΔ ΤΡΟΦΕΣ'!I14="","",'ΜΑΚΑΡ  ΑΛΕΥΡ ΔΗΜΗΤΡ ΠΑΙΔ ΤΡΟΦΕΣ'!I14)</f>
        <v>1.88</v>
      </c>
      <c r="J71" s="199" t="str">
        <f>IF('ΜΑΚΑΡ  ΑΛΕΥΡ ΔΗΜΗΤΡ ΠΑΙΔ ΤΡΟΦΕΣ'!J14="","",'ΜΑΚΑΡ  ΑΛΕΥΡ ΔΗΜΗΤΡ ΠΑΙΔ ΤΡΟΦΕΣ'!J14)</f>
        <v/>
      </c>
      <c r="K71" s="66" t="str">
        <f t="shared" si="43"/>
        <v>DELETE</v>
      </c>
      <c r="L71" s="359" t="s">
        <v>259</v>
      </c>
      <c r="M71" s="360" t="s">
        <v>259</v>
      </c>
      <c r="N71" s="375" t="str">
        <f t="shared" si="44"/>
        <v/>
      </c>
      <c r="O71" s="376" t="str">
        <f t="shared" si="44"/>
        <v/>
      </c>
      <c r="P71" s="361">
        <v>1.75</v>
      </c>
      <c r="Q71" s="361" t="s">
        <v>259</v>
      </c>
      <c r="R71" s="375">
        <f t="shared" si="45"/>
        <v>1.88</v>
      </c>
      <c r="S71" s="379" t="str">
        <f t="shared" si="45"/>
        <v/>
      </c>
      <c r="T71" s="359">
        <v>1.83</v>
      </c>
      <c r="U71" s="360" t="s">
        <v>259</v>
      </c>
      <c r="V71" s="375">
        <f t="shared" si="46"/>
        <v>1.83</v>
      </c>
      <c r="W71" s="379" t="str">
        <f t="shared" si="46"/>
        <v/>
      </c>
      <c r="X71" s="359">
        <v>1.88</v>
      </c>
      <c r="Y71" s="360" t="s">
        <v>259</v>
      </c>
      <c r="Z71" s="375">
        <f t="shared" si="47"/>
        <v>1.88</v>
      </c>
      <c r="AA71" s="381" t="str">
        <f t="shared" si="47"/>
        <v/>
      </c>
      <c r="AB71" s="271" t="str">
        <f t="shared" si="48"/>
        <v>DELETE</v>
      </c>
      <c r="AC71" s="282" t="str">
        <f t="shared" si="23"/>
        <v/>
      </c>
      <c r="AD71" s="392">
        <f t="shared" si="24"/>
        <v>0.12999999999999989</v>
      </c>
      <c r="AE71" s="392">
        <f t="shared" si="25"/>
        <v>0</v>
      </c>
      <c r="AF71" s="270">
        <f t="shared" si="26"/>
        <v>0</v>
      </c>
      <c r="AG71" s="256">
        <f t="shared" si="14"/>
        <v>4.9999999999999822E-2</v>
      </c>
      <c r="AH71" s="257">
        <f t="shared" si="15"/>
        <v>2.7322404371584508E-2</v>
      </c>
      <c r="AI71" s="258" t="str">
        <f t="shared" si="16"/>
        <v/>
      </c>
      <c r="AJ71" s="259">
        <f t="shared" si="17"/>
        <v>1.88</v>
      </c>
      <c r="AK71" s="351">
        <f t="shared" si="18"/>
        <v>1.83</v>
      </c>
      <c r="AL71" s="338"/>
      <c r="AM71" s="337"/>
      <c r="AN71" s="338"/>
      <c r="AO71" s="339"/>
      <c r="AP71" s="34"/>
      <c r="AQ71" s="34"/>
      <c r="AR71" s="34"/>
      <c r="AS71" s="34"/>
      <c r="AT71" s="34"/>
      <c r="BR71" s="34"/>
    </row>
    <row r="72" spans="1:70" x14ac:dyDescent="0.2">
      <c r="A72" s="218">
        <v>5</v>
      </c>
      <c r="B72" s="72" t="str">
        <f>IF('ΜΑΚΑΡ  ΑΛΕΥΡ ΔΗΜΗΤΡ ΠΑΙΔ ΤΡΟΦΕΣ'!B15="","",'ΜΑΚΑΡ  ΑΛΕΥΡ ΔΗΜΗΤΡ ΠΑΙΔ ΤΡΟΦΕΣ'!B15)</f>
        <v>MITSIDES Χωριάτικο Αλεύρι 1kg</v>
      </c>
      <c r="C72" s="198" t="str">
        <f>IF('ΜΑΚΑΡ  ΑΛΕΥΡ ΔΗΜΗΤΡ ΠΑΙΔ ΤΡΟΦΕΣ'!C15="","",'ΜΑΚΑΡ  ΑΛΕΥΡ ΔΗΜΗΤΡ ΠΑΙΔ ΤΡΟΦΕΣ'!C15)</f>
        <v/>
      </c>
      <c r="D72" s="199" t="str">
        <f>IF('ΜΑΚΑΡ  ΑΛΕΥΡ ΔΗΜΗΤΡ ΠΑΙΔ ΤΡΟΦΕΣ'!D15="","",'ΜΑΚΑΡ  ΑΛΕΥΡ ΔΗΜΗΤΡ ΠΑΙΔ ΤΡΟΦΕΣ'!D15)</f>
        <v/>
      </c>
      <c r="E72" s="198">
        <f>IF('ΜΑΚΑΡ  ΑΛΕΥΡ ΔΗΜΗΤΡ ΠΑΙΔ ΤΡΟΦΕΣ'!E15="","",'ΜΑΚΑΡ  ΑΛΕΥΡ ΔΗΜΗΤΡ ΠΑΙΔ ΤΡΟΦΕΣ'!E15)</f>
        <v>1.5</v>
      </c>
      <c r="F72" s="199" t="str">
        <f>IF('ΜΑΚΑΡ  ΑΛΕΥΡ ΔΗΜΗΤΡ ΠΑΙΔ ΤΡΟΦΕΣ'!F15="","",'ΜΑΚΑΡ  ΑΛΕΥΡ ΔΗΜΗΤΡ ΠΑΙΔ ΤΡΟΦΕΣ'!F15)</f>
        <v/>
      </c>
      <c r="G72" s="198">
        <f>IF('ΜΑΚΑΡ  ΑΛΕΥΡ ΔΗΜΗΤΡ ΠΑΙΔ ΤΡΟΦΕΣ'!G15="","",'ΜΑΚΑΡ  ΑΛΕΥΡ ΔΗΜΗΤΡ ΠΑΙΔ ΤΡΟΦΕΣ'!G15)</f>
        <v>1.48</v>
      </c>
      <c r="H72" s="199" t="str">
        <f>IF('ΜΑΚΑΡ  ΑΛΕΥΡ ΔΗΜΗΤΡ ΠΑΙΔ ΤΡΟΦΕΣ'!H15="","",'ΜΑΚΑΡ  ΑΛΕΥΡ ΔΗΜΗΤΡ ΠΑΙΔ ΤΡΟΦΕΣ'!H15)</f>
        <v/>
      </c>
      <c r="I72" s="198">
        <f>IF('ΜΑΚΑΡ  ΑΛΕΥΡ ΔΗΜΗΤΡ ΠΑΙΔ ΤΡΟΦΕΣ'!I15="","",'ΜΑΚΑΡ  ΑΛΕΥΡ ΔΗΜΗΤΡ ΠΑΙΔ ΤΡΟΦΕΣ'!I15)</f>
        <v>1.68</v>
      </c>
      <c r="J72" s="199" t="str">
        <f>IF('ΜΑΚΑΡ  ΑΛΕΥΡ ΔΗΜΗΤΡ ΠΑΙΔ ΤΡΟΦΕΣ'!J15="","",'ΜΑΚΑΡ  ΑΛΕΥΡ ΔΗΜΗΤΡ ΠΑΙΔ ΤΡΟΦΕΣ'!J15)</f>
        <v/>
      </c>
      <c r="K72" s="66" t="str">
        <f t="shared" si="43"/>
        <v>DELETE</v>
      </c>
      <c r="L72" s="359">
        <v>1.68</v>
      </c>
      <c r="M72" s="360" t="s">
        <v>259</v>
      </c>
      <c r="N72" s="375" t="str">
        <f t="shared" si="44"/>
        <v/>
      </c>
      <c r="O72" s="376" t="str">
        <f t="shared" si="44"/>
        <v/>
      </c>
      <c r="P72" s="361">
        <v>1.5</v>
      </c>
      <c r="Q72" s="361" t="s">
        <v>259</v>
      </c>
      <c r="R72" s="375">
        <f t="shared" si="45"/>
        <v>1.5</v>
      </c>
      <c r="S72" s="379" t="str">
        <f t="shared" si="45"/>
        <v/>
      </c>
      <c r="T72" s="359">
        <v>1.48</v>
      </c>
      <c r="U72" s="360" t="s">
        <v>259</v>
      </c>
      <c r="V72" s="375">
        <f t="shared" si="46"/>
        <v>1.48</v>
      </c>
      <c r="W72" s="379" t="str">
        <f t="shared" si="46"/>
        <v/>
      </c>
      <c r="X72" s="359">
        <v>1.68</v>
      </c>
      <c r="Y72" s="360" t="s">
        <v>259</v>
      </c>
      <c r="Z72" s="375">
        <f t="shared" si="47"/>
        <v>1.68</v>
      </c>
      <c r="AA72" s="381" t="str">
        <f t="shared" si="47"/>
        <v/>
      </c>
      <c r="AB72" s="271" t="str">
        <f t="shared" si="48"/>
        <v>DELETE</v>
      </c>
      <c r="AC72" s="282" t="str">
        <f t="shared" si="23"/>
        <v/>
      </c>
      <c r="AD72" s="392">
        <f t="shared" si="24"/>
        <v>0</v>
      </c>
      <c r="AE72" s="392">
        <f t="shared" si="25"/>
        <v>0</v>
      </c>
      <c r="AF72" s="270">
        <f t="shared" si="26"/>
        <v>0</v>
      </c>
      <c r="AG72" s="256">
        <f t="shared" si="14"/>
        <v>0.19999999999999996</v>
      </c>
      <c r="AH72" s="257">
        <f t="shared" si="15"/>
        <v>0.13513513513513509</v>
      </c>
      <c r="AI72" s="258" t="str">
        <f t="shared" si="16"/>
        <v/>
      </c>
      <c r="AJ72" s="259">
        <f t="shared" si="17"/>
        <v>1.68</v>
      </c>
      <c r="AK72" s="351">
        <f t="shared" si="18"/>
        <v>1.48</v>
      </c>
      <c r="AL72" s="338"/>
      <c r="AM72" s="337"/>
      <c r="AN72" s="338"/>
      <c r="AO72" s="339"/>
      <c r="AP72" s="34"/>
      <c r="AQ72" s="34"/>
      <c r="AR72" s="34"/>
      <c r="AS72" s="34"/>
      <c r="AT72" s="34"/>
      <c r="BR72" s="34"/>
    </row>
    <row r="73" spans="1:70" x14ac:dyDescent="0.2">
      <c r="A73" s="218">
        <v>6</v>
      </c>
      <c r="B73" s="72" t="str">
        <f>IF('ΜΑΚΑΡ  ΑΛΕΥΡ ΔΗΜΗΤΡ ΠΑΙΔ ΤΡΟΦΕΣ'!B16="","",'ΜΑΚΑΡ  ΑΛΕΥΡ ΔΗΜΗΤΡ ΠΑΙΔ ΤΡΟΦΕΣ'!B16)</f>
        <v>ΘΡΙΑΜΒΟΣ Φαρίνα 00 1kg</v>
      </c>
      <c r="C73" s="198">
        <f>IF('ΜΑΚΑΡ  ΑΛΕΥΡ ΔΗΜΗΤΡ ΠΑΙΔ ΤΡΟΦΕΣ'!C16="","",'ΜΑΚΑΡ  ΑΛΕΥΡ ΔΗΜΗΤΡ ΠΑΙΔ ΤΡΟΦΕΣ'!C16)</f>
        <v>1.52</v>
      </c>
      <c r="D73" s="199" t="str">
        <f>IF('ΜΑΚΑΡ  ΑΛΕΥΡ ΔΗΜΗΤΡ ΠΑΙΔ ΤΡΟΦΕΣ'!D16="","",'ΜΑΚΑΡ  ΑΛΕΥΡ ΔΗΜΗΤΡ ΠΑΙΔ ΤΡΟΦΕΣ'!D16)</f>
        <v/>
      </c>
      <c r="E73" s="198">
        <f>IF('ΜΑΚΑΡ  ΑΛΕΥΡ ΔΗΜΗΤΡ ΠΑΙΔ ΤΡΟΦΕΣ'!E16="","",'ΜΑΚΑΡ  ΑΛΕΥΡ ΔΗΜΗΤΡ ΠΑΙΔ ΤΡΟΦΕΣ'!E16)</f>
        <v>1.32</v>
      </c>
      <c r="F73" s="199" t="str">
        <f>IF('ΜΑΚΑΡ  ΑΛΕΥΡ ΔΗΜΗΤΡ ΠΑΙΔ ΤΡΟΦΕΣ'!F16="","",'ΜΑΚΑΡ  ΑΛΕΥΡ ΔΗΜΗΤΡ ΠΑΙΔ ΤΡΟΦΕΣ'!F16)</f>
        <v/>
      </c>
      <c r="G73" s="198">
        <f>IF('ΜΑΚΑΡ  ΑΛΕΥΡ ΔΗΜΗΤΡ ΠΑΙΔ ΤΡΟΦΕΣ'!G16="","",'ΜΑΚΑΡ  ΑΛΕΥΡ ΔΗΜΗΤΡ ΠΑΙΔ ΤΡΟΦΕΣ'!G16)</f>
        <v>1.29</v>
      </c>
      <c r="H73" s="199" t="str">
        <f>IF('ΜΑΚΑΡ  ΑΛΕΥΡ ΔΗΜΗΤΡ ΠΑΙΔ ΤΡΟΦΕΣ'!H16="","",'ΜΑΚΑΡ  ΑΛΕΥΡ ΔΗΜΗΤΡ ΠΑΙΔ ΤΡΟΦΕΣ'!H16)</f>
        <v/>
      </c>
      <c r="I73" s="198">
        <f>IF('ΜΑΚΑΡ  ΑΛΕΥΡ ΔΗΜΗΤΡ ΠΑΙΔ ΤΡΟΦΕΣ'!I16="","",'ΜΑΚΑΡ  ΑΛΕΥΡ ΔΗΜΗΤΡ ΠΑΙΔ ΤΡΟΦΕΣ'!I16)</f>
        <v>1.52</v>
      </c>
      <c r="J73" s="199" t="str">
        <f>IF('ΜΑΚΑΡ  ΑΛΕΥΡ ΔΗΜΗΤΡ ΠΑΙΔ ΤΡΟΦΕΣ'!J16="","",'ΜΑΚΑΡ  ΑΛΕΥΡ ΔΗΜΗΤΡ ΠΑΙΔ ΤΡΟΦΕΣ'!J16)</f>
        <v/>
      </c>
      <c r="K73" s="66" t="str">
        <f t="shared" si="43"/>
        <v/>
      </c>
      <c r="L73" s="359">
        <v>1.52</v>
      </c>
      <c r="M73" s="360" t="s">
        <v>259</v>
      </c>
      <c r="N73" s="375">
        <f t="shared" si="44"/>
        <v>1.52</v>
      </c>
      <c r="O73" s="376" t="str">
        <f t="shared" si="44"/>
        <v/>
      </c>
      <c r="P73" s="361">
        <v>1.32</v>
      </c>
      <c r="Q73" s="361" t="s">
        <v>259</v>
      </c>
      <c r="R73" s="375">
        <f t="shared" si="45"/>
        <v>1.32</v>
      </c>
      <c r="S73" s="379" t="str">
        <f t="shared" si="45"/>
        <v/>
      </c>
      <c r="T73" s="359">
        <v>1.29</v>
      </c>
      <c r="U73" s="360" t="s">
        <v>259</v>
      </c>
      <c r="V73" s="375">
        <f t="shared" si="46"/>
        <v>1.29</v>
      </c>
      <c r="W73" s="379" t="str">
        <f t="shared" si="46"/>
        <v/>
      </c>
      <c r="X73" s="359">
        <v>1.52</v>
      </c>
      <c r="Y73" s="360" t="s">
        <v>259</v>
      </c>
      <c r="Z73" s="375">
        <f t="shared" si="47"/>
        <v>1.52</v>
      </c>
      <c r="AA73" s="381" t="str">
        <f t="shared" si="47"/>
        <v/>
      </c>
      <c r="AB73" s="271" t="str">
        <f t="shared" si="48"/>
        <v/>
      </c>
      <c r="AC73" s="282">
        <f t="shared" si="23"/>
        <v>0</v>
      </c>
      <c r="AD73" s="392">
        <f t="shared" si="24"/>
        <v>0</v>
      </c>
      <c r="AE73" s="392">
        <f t="shared" si="25"/>
        <v>0</v>
      </c>
      <c r="AF73" s="270">
        <f t="shared" si="26"/>
        <v>0</v>
      </c>
      <c r="AG73" s="256">
        <f t="shared" si="14"/>
        <v>0.22999999999999998</v>
      </c>
      <c r="AH73" s="257">
        <f t="shared" si="15"/>
        <v>0.17829457364341073</v>
      </c>
      <c r="AI73" s="258" t="str">
        <f t="shared" si="16"/>
        <v/>
      </c>
      <c r="AJ73" s="259">
        <f t="shared" si="17"/>
        <v>1.52</v>
      </c>
      <c r="AK73" s="351">
        <f t="shared" si="18"/>
        <v>1.29</v>
      </c>
      <c r="AL73" s="338"/>
      <c r="AM73" s="337"/>
      <c r="AN73" s="338"/>
      <c r="AO73" s="339"/>
      <c r="AP73" s="34"/>
      <c r="AQ73" s="34"/>
      <c r="AR73" s="34"/>
      <c r="AS73" s="34"/>
      <c r="AT73" s="34"/>
      <c r="BR73" s="34"/>
    </row>
    <row r="74" spans="1:70" x14ac:dyDescent="0.2">
      <c r="A74" s="218">
        <v>7</v>
      </c>
      <c r="B74" s="72" t="str">
        <f>IF('ΜΑΚΑΡ  ΑΛΕΥΡ ΔΗΜΗΤΡ ΠΑΙΔ ΤΡΟΦΕΣ'!B17="","",'ΜΑΚΑΡ  ΑΛΕΥΡ ΔΗΜΗΤΡ ΠΑΙΔ ΤΡΟΦΕΣ'!B17)</f>
        <v>Α/ΦΟΙ ΚΕΠΟΛΑ Πουργούρι για πιλάφι 1kg</v>
      </c>
      <c r="C74" s="198" t="str">
        <f>IF('ΜΑΚΑΡ  ΑΛΕΥΡ ΔΗΜΗΤΡ ΠΑΙΔ ΤΡΟΦΕΣ'!C17="","",'ΜΑΚΑΡ  ΑΛΕΥΡ ΔΗΜΗΤΡ ΠΑΙΔ ΤΡΟΦΕΣ'!C17)</f>
        <v/>
      </c>
      <c r="D74" s="199" t="str">
        <f>IF('ΜΑΚΑΡ  ΑΛΕΥΡ ΔΗΜΗΤΡ ΠΑΙΔ ΤΡΟΦΕΣ'!D17="","",'ΜΑΚΑΡ  ΑΛΕΥΡ ΔΗΜΗΤΡ ΠΑΙΔ ΤΡΟΦΕΣ'!D17)</f>
        <v/>
      </c>
      <c r="E74" s="198" t="str">
        <f>IF('ΜΑΚΑΡ  ΑΛΕΥΡ ΔΗΜΗΤΡ ΠΑΙΔ ΤΡΟΦΕΣ'!E17="","",'ΜΑΚΑΡ  ΑΛΕΥΡ ΔΗΜΗΤΡ ΠΑΙΔ ΤΡΟΦΕΣ'!E17)</f>
        <v/>
      </c>
      <c r="F74" s="199" t="str">
        <f>IF('ΜΑΚΑΡ  ΑΛΕΥΡ ΔΗΜΗΤΡ ΠΑΙΔ ΤΡΟΦΕΣ'!F17="","",'ΜΑΚΑΡ  ΑΛΕΥΡ ΔΗΜΗΤΡ ΠΑΙΔ ΤΡΟΦΕΣ'!F17)</f>
        <v/>
      </c>
      <c r="G74" s="198" t="str">
        <f>IF('ΜΑΚΑΡ  ΑΛΕΥΡ ΔΗΜΗΤΡ ΠΑΙΔ ΤΡΟΦΕΣ'!G17="","",'ΜΑΚΑΡ  ΑΛΕΥΡ ΔΗΜΗΤΡ ΠΑΙΔ ΤΡΟΦΕΣ'!G17)</f>
        <v/>
      </c>
      <c r="H74" s="199" t="str">
        <f>IF('ΜΑΚΑΡ  ΑΛΕΥΡ ΔΗΜΗΤΡ ΠΑΙΔ ΤΡΟΦΕΣ'!H17="","",'ΜΑΚΑΡ  ΑΛΕΥΡ ΔΗΜΗΤΡ ΠΑΙΔ ΤΡΟΦΕΣ'!H17)</f>
        <v/>
      </c>
      <c r="I74" s="198" t="str">
        <f>IF('ΜΑΚΑΡ  ΑΛΕΥΡ ΔΗΜΗΤΡ ΠΑΙΔ ΤΡΟΦΕΣ'!I17="","",'ΜΑΚΑΡ  ΑΛΕΥΡ ΔΗΜΗΤΡ ΠΑΙΔ ΤΡΟΦΕΣ'!I17)</f>
        <v/>
      </c>
      <c r="J74" s="199" t="str">
        <f>IF('ΜΑΚΑΡ  ΑΛΕΥΡ ΔΗΜΗΤΡ ΠΑΙΔ ΤΡΟΦΕΣ'!J17="","",'ΜΑΚΑΡ  ΑΛΕΥΡ ΔΗΜΗΤΡ ΠΑΙΔ ΤΡΟΦΕΣ'!J17)</f>
        <v/>
      </c>
      <c r="K74" s="66" t="str">
        <f t="shared" si="43"/>
        <v>DELETE</v>
      </c>
      <c r="L74" s="359" t="s">
        <v>259</v>
      </c>
      <c r="M74" s="360" t="s">
        <v>259</v>
      </c>
      <c r="N74" s="375" t="str">
        <f t="shared" si="44"/>
        <v/>
      </c>
      <c r="O74" s="376" t="str">
        <f t="shared" si="44"/>
        <v/>
      </c>
      <c r="P74" s="361" t="s">
        <v>259</v>
      </c>
      <c r="Q74" s="361" t="s">
        <v>259</v>
      </c>
      <c r="R74" s="375" t="str">
        <f t="shared" si="45"/>
        <v/>
      </c>
      <c r="S74" s="379" t="str">
        <f t="shared" si="45"/>
        <v/>
      </c>
      <c r="T74" s="359" t="s">
        <v>259</v>
      </c>
      <c r="U74" s="360" t="s">
        <v>259</v>
      </c>
      <c r="V74" s="375" t="str">
        <f t="shared" si="46"/>
        <v/>
      </c>
      <c r="W74" s="379" t="str">
        <f t="shared" si="46"/>
        <v/>
      </c>
      <c r="X74" s="359" t="s">
        <v>259</v>
      </c>
      <c r="Y74" s="360" t="s">
        <v>259</v>
      </c>
      <c r="Z74" s="375" t="str">
        <f t="shared" si="47"/>
        <v/>
      </c>
      <c r="AA74" s="381" t="str">
        <f t="shared" si="47"/>
        <v/>
      </c>
      <c r="AB74" s="271" t="str">
        <f t="shared" si="48"/>
        <v>DELETE</v>
      </c>
      <c r="AC74" s="282" t="str">
        <f t="shared" si="23"/>
        <v/>
      </c>
      <c r="AD74" s="392" t="str">
        <f t="shared" si="24"/>
        <v/>
      </c>
      <c r="AE74" s="392" t="str">
        <f t="shared" si="25"/>
        <v/>
      </c>
      <c r="AF74" s="270" t="str">
        <f t="shared" si="26"/>
        <v/>
      </c>
      <c r="AG74" s="256" t="str">
        <f t="shared" ref="AG74:AG137" si="49">IF(AND(C74="",E74="",G74="",I74=""),"",(MAX(C74:J74)-MIN(C74:J74)))</f>
        <v/>
      </c>
      <c r="AH74" s="257" t="str">
        <f t="shared" ref="AH74:AH137" si="50">IF(AND(AJ74="",AK74=""),"",(AJ74/AK74)-1)</f>
        <v/>
      </c>
      <c r="AI74" s="258" t="str">
        <f t="shared" ref="AI74:AI137" si="51">IF(AH74="","",(IF(AH74&gt;$AH$10,"WARNING","")))</f>
        <v/>
      </c>
      <c r="AJ74" s="259" t="str">
        <f t="shared" ref="AJ74:AJ137" si="52">IF(AND(C74="",E74="",G74="",I74=""),"",(MAX(C74:J74)))</f>
        <v/>
      </c>
      <c r="AK74" s="351" t="str">
        <f t="shared" ref="AK74:AK137" si="53">IF(AND(C74="",E74="",G74="",I74=""),"",(MIN(C74:J74)))</f>
        <v/>
      </c>
      <c r="AL74" s="338"/>
      <c r="AM74" s="337"/>
      <c r="AN74" s="338"/>
      <c r="AO74" s="339"/>
      <c r="AP74" s="34"/>
      <c r="AQ74" s="34"/>
      <c r="AR74" s="34"/>
      <c r="AS74" s="34"/>
      <c r="AT74" s="34"/>
      <c r="BR74" s="34"/>
    </row>
    <row r="75" spans="1:70" x14ac:dyDescent="0.2">
      <c r="A75" s="63"/>
      <c r="B75" s="69"/>
      <c r="C75" s="150">
        <f>SUM(C68:C74)</f>
        <v>1.52</v>
      </c>
      <c r="D75" s="151"/>
      <c r="E75" s="150">
        <f>SUM(E68:E74)</f>
        <v>6.78</v>
      </c>
      <c r="F75" s="151"/>
      <c r="G75" s="150">
        <f>SUM(G68:G74)</f>
        <v>5.1899999999999995</v>
      </c>
      <c r="H75" s="151"/>
      <c r="I75" s="150">
        <f>SUM(I68:I74)</f>
        <v>5.67</v>
      </c>
      <c r="J75" s="151"/>
      <c r="K75" s="66"/>
      <c r="L75" s="359"/>
      <c r="M75" s="360"/>
      <c r="N75" s="375"/>
      <c r="O75" s="376"/>
      <c r="P75" s="361"/>
      <c r="Q75" s="361"/>
      <c r="R75" s="375"/>
      <c r="S75" s="379"/>
      <c r="T75" s="359"/>
      <c r="U75" s="360"/>
      <c r="V75" s="375"/>
      <c r="W75" s="379"/>
      <c r="X75" s="359"/>
      <c r="Y75" s="360"/>
      <c r="Z75" s="375"/>
      <c r="AA75" s="381"/>
      <c r="AB75" s="271"/>
      <c r="AC75" s="282"/>
      <c r="AD75" s="392"/>
      <c r="AE75" s="392"/>
      <c r="AF75" s="270"/>
      <c r="AG75" s="256"/>
      <c r="AH75" s="257"/>
      <c r="AI75" s="258"/>
      <c r="AJ75" s="259"/>
      <c r="AK75" s="351"/>
      <c r="AL75" s="338"/>
      <c r="AM75" s="337"/>
      <c r="AN75" s="338"/>
      <c r="AO75" s="339"/>
      <c r="AP75" s="34"/>
      <c r="AQ75" s="34"/>
      <c r="AR75" s="34"/>
      <c r="AS75" s="34"/>
      <c r="AT75" s="34"/>
      <c r="BR75" s="34"/>
    </row>
    <row r="76" spans="1:70" ht="15.75" x14ac:dyDescent="0.25">
      <c r="A76" s="71"/>
      <c r="B76" s="70" t="s">
        <v>62</v>
      </c>
      <c r="C76" s="148"/>
      <c r="D76" s="152"/>
      <c r="E76" s="148"/>
      <c r="F76" s="152"/>
      <c r="G76" s="148"/>
      <c r="H76" s="152"/>
      <c r="I76" s="148"/>
      <c r="J76" s="152"/>
      <c r="K76" s="66"/>
      <c r="L76" s="359"/>
      <c r="M76" s="360"/>
      <c r="N76" s="375"/>
      <c r="O76" s="376"/>
      <c r="P76" s="361"/>
      <c r="Q76" s="361"/>
      <c r="R76" s="375"/>
      <c r="S76" s="379"/>
      <c r="T76" s="359"/>
      <c r="U76" s="360"/>
      <c r="V76" s="375"/>
      <c r="W76" s="379"/>
      <c r="X76" s="359"/>
      <c r="Y76" s="360"/>
      <c r="Z76" s="375"/>
      <c r="AA76" s="381"/>
      <c r="AB76" s="271"/>
      <c r="AC76" s="282"/>
      <c r="AD76" s="392"/>
      <c r="AE76" s="392"/>
      <c r="AF76" s="270"/>
      <c r="AG76" s="256"/>
      <c r="AH76" s="257"/>
      <c r="AI76" s="258"/>
      <c r="AJ76" s="259"/>
      <c r="AK76" s="351"/>
      <c r="AL76" s="338"/>
      <c r="AM76" s="337"/>
      <c r="AN76" s="338"/>
      <c r="AO76" s="339"/>
      <c r="AP76" s="34"/>
      <c r="AQ76" s="34"/>
      <c r="AR76" s="34"/>
      <c r="AS76" s="34"/>
      <c r="AT76" s="34"/>
      <c r="BR76" s="34"/>
    </row>
    <row r="77" spans="1:70" x14ac:dyDescent="0.2">
      <c r="A77" s="218">
        <v>1</v>
      </c>
      <c r="B77" s="72" t="str">
        <f>IF('ΜΑΚΑΡ  ΑΛΕΥΡ ΔΗΜΗΤΡ ΠΑΙΔ ΤΡΟΦΕΣ'!B27="","",'ΜΑΚΑΡ  ΑΛΕΥΡ ΔΗΜΗΤΡ ΠΑΙΔ ΤΡΟΦΕΣ'!B27)</f>
        <v>KELLOGG'S Corn Flakes 375g</v>
      </c>
      <c r="C77" s="198">
        <f>IF('ΜΑΚΑΡ  ΑΛΕΥΡ ΔΗΜΗΤΡ ΠΑΙΔ ΤΡΟΦΕΣ'!C27="","",'ΜΑΚΑΡ  ΑΛΕΥΡ ΔΗΜΗΤΡ ΠΑΙΔ ΤΡΟΦΕΣ'!C27)</f>
        <v>1.99</v>
      </c>
      <c r="D77" s="199" t="str">
        <f>IF('ΜΑΚΑΡ  ΑΛΕΥΡ ΔΗΜΗΤΡ ΠΑΙΔ ΤΡΟΦΕΣ'!D27="","",'ΜΑΚΑΡ  ΑΛΕΥΡ ΔΗΜΗΤΡ ΠΑΙΔ ΤΡΟΦΕΣ'!D27)</f>
        <v/>
      </c>
      <c r="E77" s="198" t="str">
        <f>IF('ΜΑΚΑΡ  ΑΛΕΥΡ ΔΗΜΗΤΡ ΠΑΙΔ ΤΡΟΦΕΣ'!E27="","",'ΜΑΚΑΡ  ΑΛΕΥΡ ΔΗΜΗΤΡ ΠΑΙΔ ΤΡΟΦΕΣ'!E27)</f>
        <v/>
      </c>
      <c r="F77" s="199" t="str">
        <f>IF('ΜΑΚΑΡ  ΑΛΕΥΡ ΔΗΜΗΤΡ ΠΑΙΔ ΤΡΟΦΕΣ'!F27="","",'ΜΑΚΑΡ  ΑΛΕΥΡ ΔΗΜΗΤΡ ΠΑΙΔ ΤΡΟΦΕΣ'!F27)</f>
        <v/>
      </c>
      <c r="G77" s="198">
        <f>IF('ΜΑΚΑΡ  ΑΛΕΥΡ ΔΗΜΗΤΡ ΠΑΙΔ ΤΡΟΦΕΣ'!G27="","",'ΜΑΚΑΡ  ΑΛΕΥΡ ΔΗΜΗΤΡ ΠΑΙΔ ΤΡΟΦΕΣ'!G27)</f>
        <v>2.42</v>
      </c>
      <c r="H77" s="199" t="str">
        <f>IF('ΜΑΚΑΡ  ΑΛΕΥΡ ΔΗΜΗΤΡ ΠΑΙΔ ΤΡΟΦΕΣ'!H27="","",'ΜΑΚΑΡ  ΑΛΕΥΡ ΔΗΜΗΤΡ ΠΑΙΔ ΤΡΟΦΕΣ'!H27)</f>
        <v/>
      </c>
      <c r="I77" s="198">
        <f>IF('ΜΑΚΑΡ  ΑΛΕΥΡ ΔΗΜΗΤΡ ΠΑΙΔ ΤΡΟΦΕΣ'!I27="","",'ΜΑΚΑΡ  ΑΛΕΥΡ ΔΗΜΗΤΡ ΠΑΙΔ ΤΡΟΦΕΣ'!I27)</f>
        <v>2.25</v>
      </c>
      <c r="J77" s="199" t="str">
        <f>IF('ΜΑΚΑΡ  ΑΛΕΥΡ ΔΗΜΗΤΡ ΠΑΙΔ ΤΡΟΦΕΣ'!J27="","",'ΜΑΚΑΡ  ΑΛΕΥΡ ΔΗΜΗΤΡ ΠΑΙΔ ΤΡΟΦΕΣ'!J27)</f>
        <v>*</v>
      </c>
      <c r="K77" s="66" t="str">
        <f t="shared" ref="K77:K84" si="54">IF(OR(C77="",E77="",G77="",I77=""),"DELETE","")</f>
        <v>DELETE</v>
      </c>
      <c r="L77" s="359">
        <v>1.99</v>
      </c>
      <c r="M77" s="360" t="s">
        <v>259</v>
      </c>
      <c r="N77" s="375">
        <f>C77</f>
        <v>1.99</v>
      </c>
      <c r="O77" s="376" t="str">
        <f>D77</f>
        <v/>
      </c>
      <c r="P77" s="361">
        <v>2.4300000000000002</v>
      </c>
      <c r="Q77" s="361" t="s">
        <v>259</v>
      </c>
      <c r="R77" s="375" t="str">
        <f>E77</f>
        <v/>
      </c>
      <c r="S77" s="379" t="str">
        <f>F77</f>
        <v/>
      </c>
      <c r="T77" s="359">
        <v>2.42</v>
      </c>
      <c r="U77" s="360" t="s">
        <v>259</v>
      </c>
      <c r="V77" s="375">
        <f>G77</f>
        <v>2.42</v>
      </c>
      <c r="W77" s="379" t="str">
        <f>H77</f>
        <v/>
      </c>
      <c r="X77" s="359">
        <v>2.57</v>
      </c>
      <c r="Y77" s="360" t="s">
        <v>259</v>
      </c>
      <c r="Z77" s="375">
        <f>I77</f>
        <v>2.25</v>
      </c>
      <c r="AA77" s="381" t="str">
        <f>J77</f>
        <v>*</v>
      </c>
      <c r="AB77" s="271" t="str">
        <f t="shared" ref="AB77:AB84" si="55">IF(OR(L77="",N77="",P77="",R77="",T77="",V77="",X77="",Z77=""),"DELETE","")</f>
        <v>DELETE</v>
      </c>
      <c r="AC77" s="282">
        <f t="shared" si="23"/>
        <v>0</v>
      </c>
      <c r="AD77" s="392" t="str">
        <f t="shared" si="24"/>
        <v/>
      </c>
      <c r="AE77" s="392">
        <f t="shared" si="25"/>
        <v>0</v>
      </c>
      <c r="AF77" s="270">
        <f t="shared" si="26"/>
        <v>-0.31999999999999984</v>
      </c>
      <c r="AG77" s="256">
        <f t="shared" si="49"/>
        <v>0.42999999999999994</v>
      </c>
      <c r="AH77" s="257">
        <f t="shared" si="50"/>
        <v>0.21608040201005019</v>
      </c>
      <c r="AI77" s="258" t="str">
        <f t="shared" si="51"/>
        <v>WARNING</v>
      </c>
      <c r="AJ77" s="259">
        <f t="shared" si="52"/>
        <v>2.42</v>
      </c>
      <c r="AK77" s="351">
        <f t="shared" si="53"/>
        <v>1.99</v>
      </c>
      <c r="AL77" s="338"/>
      <c r="AM77" s="337"/>
      <c r="AN77" s="338"/>
      <c r="AO77" s="339"/>
      <c r="AP77" s="34"/>
      <c r="AQ77" s="34"/>
      <c r="AR77" s="34"/>
      <c r="AS77" s="34"/>
      <c r="AT77" s="34"/>
      <c r="BR77" s="34"/>
    </row>
    <row r="78" spans="1:70" x14ac:dyDescent="0.2">
      <c r="A78" s="218">
        <v>2</v>
      </c>
      <c r="B78" s="72" t="str">
        <f>IF('ΜΑΚΑΡ  ΑΛΕΥΡ ΔΗΜΗΤΡ ΠΑΙΔ ΤΡΟΦΕΣ'!B28="","",'ΜΑΚΑΡ  ΑΛΕΥΡ ΔΗΜΗΤΡ ΠΑΙΔ ΤΡΟΦΕΣ'!B28)</f>
        <v>KELLOGG΄S Smacks 375g</v>
      </c>
      <c r="C78" s="198" t="str">
        <f>IF('ΜΑΚΑΡ  ΑΛΕΥΡ ΔΗΜΗΤΡ ΠΑΙΔ ΤΡΟΦΕΣ'!C28="","",'ΜΑΚΑΡ  ΑΛΕΥΡ ΔΗΜΗΤΡ ΠΑΙΔ ΤΡΟΦΕΣ'!C28)</f>
        <v/>
      </c>
      <c r="D78" s="199" t="str">
        <f>IF('ΜΑΚΑΡ  ΑΛΕΥΡ ΔΗΜΗΤΡ ΠΑΙΔ ΤΡΟΦΕΣ'!D28="","",'ΜΑΚΑΡ  ΑΛΕΥΡ ΔΗΜΗΤΡ ΠΑΙΔ ΤΡΟΦΕΣ'!D28)</f>
        <v/>
      </c>
      <c r="E78" s="198">
        <f>IF('ΜΑΚΑΡ  ΑΛΕΥΡ ΔΗΜΗΤΡ ΠΑΙΔ ΤΡΟΦΕΣ'!E28="","",'ΜΑΚΑΡ  ΑΛΕΥΡ ΔΗΜΗΤΡ ΠΑΙΔ ΤΡΟΦΕΣ'!E28)</f>
        <v>3.09</v>
      </c>
      <c r="F78" s="199" t="str">
        <f>IF('ΜΑΚΑΡ  ΑΛΕΥΡ ΔΗΜΗΤΡ ΠΑΙΔ ΤΡΟΦΕΣ'!F28="","",'ΜΑΚΑΡ  ΑΛΕΥΡ ΔΗΜΗΤΡ ΠΑΙΔ ΤΡΟΦΕΣ'!F28)</f>
        <v/>
      </c>
      <c r="G78" s="198">
        <f>IF('ΜΑΚΑΡ  ΑΛΕΥΡ ΔΗΜΗΤΡ ΠΑΙΔ ΤΡΟΦΕΣ'!G28="","",'ΜΑΚΑΡ  ΑΛΕΥΡ ΔΗΜΗΤΡ ΠΑΙΔ ΤΡΟΦΕΣ'!G28)</f>
        <v>3.15</v>
      </c>
      <c r="H78" s="199" t="str">
        <f>IF('ΜΑΚΑΡ  ΑΛΕΥΡ ΔΗΜΗΤΡ ΠΑΙΔ ΤΡΟΦΕΣ'!H28="","",'ΜΑΚΑΡ  ΑΛΕΥΡ ΔΗΜΗΤΡ ΠΑΙΔ ΤΡΟΦΕΣ'!H28)</f>
        <v/>
      </c>
      <c r="I78" s="198">
        <f>IF('ΜΑΚΑΡ  ΑΛΕΥΡ ΔΗΜΗΤΡ ΠΑΙΔ ΤΡΟΦΕΣ'!I28="","",'ΜΑΚΑΡ  ΑΛΕΥΡ ΔΗΜΗΤΡ ΠΑΙΔ ΤΡΟΦΕΣ'!I28)</f>
        <v>3.28</v>
      </c>
      <c r="J78" s="199" t="str">
        <f>IF('ΜΑΚΑΡ  ΑΛΕΥΡ ΔΗΜΗΤΡ ΠΑΙΔ ΤΡΟΦΕΣ'!J28="","",'ΜΑΚΑΡ  ΑΛΕΥΡ ΔΗΜΗΤΡ ΠΑΙΔ ΤΡΟΦΕΣ'!J28)</f>
        <v/>
      </c>
      <c r="K78" s="66" t="str">
        <f t="shared" si="54"/>
        <v>DELETE</v>
      </c>
      <c r="L78" s="359" t="s">
        <v>259</v>
      </c>
      <c r="M78" s="360" t="s">
        <v>259</v>
      </c>
      <c r="N78" s="375" t="str">
        <f t="shared" ref="N78:N140" si="56">C78</f>
        <v/>
      </c>
      <c r="O78" s="376" t="str">
        <f t="shared" ref="O78:O140" si="57">D78</f>
        <v/>
      </c>
      <c r="P78" s="361">
        <v>3.09</v>
      </c>
      <c r="Q78" s="361" t="s">
        <v>259</v>
      </c>
      <c r="R78" s="375">
        <f t="shared" ref="R78:R140" si="58">E78</f>
        <v>3.09</v>
      </c>
      <c r="S78" s="379" t="str">
        <f t="shared" ref="S78:S140" si="59">F78</f>
        <v/>
      </c>
      <c r="T78" s="359">
        <v>3.15</v>
      </c>
      <c r="U78" s="360" t="s">
        <v>259</v>
      </c>
      <c r="V78" s="375">
        <f t="shared" ref="V78:V140" si="60">G78</f>
        <v>3.15</v>
      </c>
      <c r="W78" s="379" t="str">
        <f t="shared" ref="W78:W140" si="61">H78</f>
        <v/>
      </c>
      <c r="X78" s="359">
        <v>3.28</v>
      </c>
      <c r="Y78" s="360" t="s">
        <v>259</v>
      </c>
      <c r="Z78" s="375">
        <f t="shared" ref="Z78:Z140" si="62">I78</f>
        <v>3.28</v>
      </c>
      <c r="AA78" s="381" t="str">
        <f t="shared" ref="AA78:AA140" si="63">J78</f>
        <v/>
      </c>
      <c r="AB78" s="271" t="str">
        <f t="shared" si="55"/>
        <v>DELETE</v>
      </c>
      <c r="AC78" s="282" t="str">
        <f t="shared" si="23"/>
        <v/>
      </c>
      <c r="AD78" s="392">
        <f t="shared" si="24"/>
        <v>0</v>
      </c>
      <c r="AE78" s="392">
        <f t="shared" si="25"/>
        <v>0</v>
      </c>
      <c r="AF78" s="270">
        <f t="shared" si="26"/>
        <v>0</v>
      </c>
      <c r="AG78" s="256">
        <f t="shared" si="49"/>
        <v>0.18999999999999995</v>
      </c>
      <c r="AH78" s="257">
        <f t="shared" si="50"/>
        <v>6.1488673139158623E-2</v>
      </c>
      <c r="AI78" s="258" t="str">
        <f t="shared" si="51"/>
        <v/>
      </c>
      <c r="AJ78" s="259">
        <f t="shared" si="52"/>
        <v>3.28</v>
      </c>
      <c r="AK78" s="351">
        <f t="shared" si="53"/>
        <v>3.09</v>
      </c>
      <c r="AL78" s="338"/>
      <c r="AM78" s="337"/>
      <c r="AN78" s="338"/>
      <c r="AO78" s="339"/>
      <c r="AP78" s="34"/>
      <c r="AQ78" s="34"/>
      <c r="AR78" s="34"/>
      <c r="AS78" s="34"/>
      <c r="AT78" s="34"/>
      <c r="BR78" s="34"/>
    </row>
    <row r="79" spans="1:70" x14ac:dyDescent="0.2">
      <c r="A79" s="218">
        <v>3</v>
      </c>
      <c r="B79" s="72" t="str">
        <f>IF('ΜΑΚΑΡ  ΑΛΕΥΡ ΔΗΜΗΤΡ ΠΑΙΔ ΤΡΟΦΕΣ'!B29="","",'ΜΑΚΑΡ  ΑΛΕΥΡ ΔΗΜΗΤΡ ΠΑΙΔ ΤΡΟΦΕΣ'!B29)</f>
        <v>GOLDEN CHOICE Corn Flakes 375g</v>
      </c>
      <c r="C79" s="198">
        <f>IF('ΜΑΚΑΡ  ΑΛΕΥΡ ΔΗΜΗΤΡ ΠΑΙΔ ΤΡΟΦΕΣ'!C29="","",'ΜΑΚΑΡ  ΑΛΕΥΡ ΔΗΜΗΤΡ ΠΑΙΔ ΤΡΟΦΕΣ'!C29)</f>
        <v>1.98</v>
      </c>
      <c r="D79" s="199" t="str">
        <f>IF('ΜΑΚΑΡ  ΑΛΕΥΡ ΔΗΜΗΤΡ ΠΑΙΔ ΤΡΟΦΕΣ'!D29="","",'ΜΑΚΑΡ  ΑΛΕΥΡ ΔΗΜΗΤΡ ΠΑΙΔ ΤΡΟΦΕΣ'!D29)</f>
        <v/>
      </c>
      <c r="E79" s="198">
        <f>IF('ΜΑΚΑΡ  ΑΛΕΥΡ ΔΗΜΗΤΡ ΠΑΙΔ ΤΡΟΦΕΣ'!E29="","",'ΜΑΚΑΡ  ΑΛΕΥΡ ΔΗΜΗΤΡ ΠΑΙΔ ΤΡΟΦΕΣ'!E29)</f>
        <v>1.98</v>
      </c>
      <c r="F79" s="199" t="str">
        <f>IF('ΜΑΚΑΡ  ΑΛΕΥΡ ΔΗΜΗΤΡ ΠΑΙΔ ΤΡΟΦΕΣ'!F29="","",'ΜΑΚΑΡ  ΑΛΕΥΡ ΔΗΜΗΤΡ ΠΑΙΔ ΤΡΟΦΕΣ'!F29)</f>
        <v/>
      </c>
      <c r="G79" s="198" t="str">
        <f>IF('ΜΑΚΑΡ  ΑΛΕΥΡ ΔΗΜΗΤΡ ΠΑΙΔ ΤΡΟΦΕΣ'!G29="","",'ΜΑΚΑΡ  ΑΛΕΥΡ ΔΗΜΗΤΡ ΠΑΙΔ ΤΡΟΦΕΣ'!G29)</f>
        <v/>
      </c>
      <c r="H79" s="199" t="str">
        <f>IF('ΜΑΚΑΡ  ΑΛΕΥΡ ΔΗΜΗΤΡ ΠΑΙΔ ΤΡΟΦΕΣ'!H29="","",'ΜΑΚΑΡ  ΑΛΕΥΡ ΔΗΜΗΤΡ ΠΑΙΔ ΤΡΟΦΕΣ'!H29)</f>
        <v/>
      </c>
      <c r="I79" s="198">
        <f>IF('ΜΑΚΑΡ  ΑΛΕΥΡ ΔΗΜΗΤΡ ΠΑΙΔ ΤΡΟΦΕΣ'!I29="","",'ΜΑΚΑΡ  ΑΛΕΥΡ ΔΗΜΗΤΡ ΠΑΙΔ ΤΡΟΦΕΣ'!I29)</f>
        <v>1.98</v>
      </c>
      <c r="J79" s="199" t="str">
        <f>IF('ΜΑΚΑΡ  ΑΛΕΥΡ ΔΗΜΗΤΡ ΠΑΙΔ ΤΡΟΦΕΣ'!J29="","",'ΜΑΚΑΡ  ΑΛΕΥΡ ΔΗΜΗΤΡ ΠΑΙΔ ΤΡΟΦΕΣ'!J29)</f>
        <v/>
      </c>
      <c r="K79" s="66" t="str">
        <f t="shared" si="54"/>
        <v>DELETE</v>
      </c>
      <c r="L79" s="359">
        <v>1.98</v>
      </c>
      <c r="M79" s="360" t="s">
        <v>259</v>
      </c>
      <c r="N79" s="375">
        <f t="shared" si="56"/>
        <v>1.98</v>
      </c>
      <c r="O79" s="376" t="str">
        <f t="shared" si="57"/>
        <v/>
      </c>
      <c r="P79" s="361">
        <v>1.98</v>
      </c>
      <c r="Q79" s="361" t="s">
        <v>259</v>
      </c>
      <c r="R79" s="375">
        <f t="shared" si="58"/>
        <v>1.98</v>
      </c>
      <c r="S79" s="379" t="str">
        <f t="shared" si="59"/>
        <v/>
      </c>
      <c r="T79" s="359" t="s">
        <v>259</v>
      </c>
      <c r="U79" s="360" t="s">
        <v>259</v>
      </c>
      <c r="V79" s="375" t="str">
        <f t="shared" si="60"/>
        <v/>
      </c>
      <c r="W79" s="379" t="str">
        <f t="shared" si="61"/>
        <v/>
      </c>
      <c r="X79" s="359">
        <v>1.98</v>
      </c>
      <c r="Y79" s="360" t="s">
        <v>259</v>
      </c>
      <c r="Z79" s="375">
        <f t="shared" si="62"/>
        <v>1.98</v>
      </c>
      <c r="AA79" s="381" t="str">
        <f t="shared" si="63"/>
        <v/>
      </c>
      <c r="AB79" s="271" t="str">
        <f t="shared" si="55"/>
        <v>DELETE</v>
      </c>
      <c r="AC79" s="282">
        <f t="shared" si="23"/>
        <v>0</v>
      </c>
      <c r="AD79" s="392">
        <f t="shared" si="24"/>
        <v>0</v>
      </c>
      <c r="AE79" s="392" t="str">
        <f t="shared" si="25"/>
        <v/>
      </c>
      <c r="AF79" s="270">
        <f t="shared" si="26"/>
        <v>0</v>
      </c>
      <c r="AG79" s="256">
        <f t="shared" si="49"/>
        <v>0</v>
      </c>
      <c r="AH79" s="257">
        <f t="shared" si="50"/>
        <v>0</v>
      </c>
      <c r="AI79" s="258" t="str">
        <f t="shared" si="51"/>
        <v/>
      </c>
      <c r="AJ79" s="259">
        <f t="shared" si="52"/>
        <v>1.98</v>
      </c>
      <c r="AK79" s="351">
        <f t="shared" si="53"/>
        <v>1.98</v>
      </c>
      <c r="AL79" s="338"/>
      <c r="AM79" s="337"/>
      <c r="AN79" s="338"/>
      <c r="AO79" s="339"/>
      <c r="AP79" s="34"/>
      <c r="AQ79" s="34"/>
      <c r="AR79" s="34"/>
      <c r="AS79" s="34"/>
      <c r="AT79" s="34"/>
      <c r="BR79" s="34"/>
    </row>
    <row r="80" spans="1:70" x14ac:dyDescent="0.2">
      <c r="A80" s="218">
        <v>4</v>
      </c>
      <c r="B80" s="72" t="str">
        <f>IF('ΜΑΚΑΡ  ΑΛΕΥΡ ΔΗΜΗΤΡ ΠΑΙΔ ΤΡΟΦΕΣ'!B30="","",'ΜΑΚΑΡ  ΑΛΕΥΡ ΔΗΜΗΤΡ ΠΑΙΔ ΤΡΟΦΕΣ'!B30)</f>
        <v>NESTLE Nesquik Δημητριακά Ολικής Αλέσεως (με σοκολάτα) 375g</v>
      </c>
      <c r="C80" s="198" t="str">
        <f>IF('ΜΑΚΑΡ  ΑΛΕΥΡ ΔΗΜΗΤΡ ΠΑΙΔ ΤΡΟΦΕΣ'!C30="","",'ΜΑΚΑΡ  ΑΛΕΥΡ ΔΗΜΗΤΡ ΠΑΙΔ ΤΡΟΦΕΣ'!C30)</f>
        <v/>
      </c>
      <c r="D80" s="199" t="str">
        <f>IF('ΜΑΚΑΡ  ΑΛΕΥΡ ΔΗΜΗΤΡ ΠΑΙΔ ΤΡΟΦΕΣ'!D30="","",'ΜΑΚΑΡ  ΑΛΕΥΡ ΔΗΜΗΤΡ ΠΑΙΔ ΤΡΟΦΕΣ'!D30)</f>
        <v/>
      </c>
      <c r="E80" s="198">
        <f>IF('ΜΑΚΑΡ  ΑΛΕΥΡ ΔΗΜΗΤΡ ΠΑΙΔ ΤΡΟΦΕΣ'!E30="","",'ΜΑΚΑΡ  ΑΛΕΥΡ ΔΗΜΗΤΡ ΠΑΙΔ ΤΡΟΦΕΣ'!E30)</f>
        <v>3.18</v>
      </c>
      <c r="F80" s="199" t="str">
        <f>IF('ΜΑΚΑΡ  ΑΛΕΥΡ ΔΗΜΗΤΡ ΠΑΙΔ ΤΡΟΦΕΣ'!F30="","",'ΜΑΚΑΡ  ΑΛΕΥΡ ΔΗΜΗΤΡ ΠΑΙΔ ΤΡΟΦΕΣ'!F30)</f>
        <v/>
      </c>
      <c r="G80" s="198">
        <f>IF('ΜΑΚΑΡ  ΑΛΕΥΡ ΔΗΜΗΤΡ ΠΑΙΔ ΤΡΟΦΕΣ'!G30="","",'ΜΑΚΑΡ  ΑΛΕΥΡ ΔΗΜΗΤΡ ΠΑΙΔ ΤΡΟΦΕΣ'!G30)</f>
        <v>3.05</v>
      </c>
      <c r="H80" s="199" t="str">
        <f>IF('ΜΑΚΑΡ  ΑΛΕΥΡ ΔΗΜΗΤΡ ΠΑΙΔ ΤΡΟΦΕΣ'!H30="","",'ΜΑΚΑΡ  ΑΛΕΥΡ ΔΗΜΗΤΡ ΠΑΙΔ ΤΡΟΦΕΣ'!H30)</f>
        <v/>
      </c>
      <c r="I80" s="198">
        <f>IF('ΜΑΚΑΡ  ΑΛΕΥΡ ΔΗΜΗΤΡ ΠΑΙΔ ΤΡΟΦΕΣ'!I30="","",'ΜΑΚΑΡ  ΑΛΕΥΡ ΔΗΜΗΤΡ ΠΑΙΔ ΤΡΟΦΕΣ'!I30)</f>
        <v>3.17</v>
      </c>
      <c r="J80" s="199" t="str">
        <f>IF('ΜΑΚΑΡ  ΑΛΕΥΡ ΔΗΜΗΤΡ ΠΑΙΔ ΤΡΟΦΕΣ'!J30="","",'ΜΑΚΑΡ  ΑΛΕΥΡ ΔΗΜΗΤΡ ΠΑΙΔ ΤΡΟΦΕΣ'!J30)</f>
        <v/>
      </c>
      <c r="K80" s="66" t="str">
        <f t="shared" si="54"/>
        <v>DELETE</v>
      </c>
      <c r="L80" s="359" t="s">
        <v>259</v>
      </c>
      <c r="M80" s="360" t="s">
        <v>259</v>
      </c>
      <c r="N80" s="375" t="str">
        <f t="shared" si="56"/>
        <v/>
      </c>
      <c r="O80" s="376" t="str">
        <f t="shared" si="57"/>
        <v/>
      </c>
      <c r="P80" s="361">
        <v>3.18</v>
      </c>
      <c r="Q80" s="361" t="s">
        <v>259</v>
      </c>
      <c r="R80" s="375">
        <f t="shared" si="58"/>
        <v>3.18</v>
      </c>
      <c r="S80" s="379" t="str">
        <f t="shared" si="59"/>
        <v/>
      </c>
      <c r="T80" s="359">
        <v>3.05</v>
      </c>
      <c r="U80" s="360" t="s">
        <v>259</v>
      </c>
      <c r="V80" s="375">
        <f t="shared" si="60"/>
        <v>3.05</v>
      </c>
      <c r="W80" s="379" t="str">
        <f t="shared" si="61"/>
        <v/>
      </c>
      <c r="X80" s="359" t="s">
        <v>259</v>
      </c>
      <c r="Y80" s="360" t="s">
        <v>259</v>
      </c>
      <c r="Z80" s="375">
        <f t="shared" si="62"/>
        <v>3.17</v>
      </c>
      <c r="AA80" s="381" t="str">
        <f t="shared" si="63"/>
        <v/>
      </c>
      <c r="AB80" s="271" t="str">
        <f t="shared" si="55"/>
        <v>DELETE</v>
      </c>
      <c r="AC80" s="282" t="str">
        <f t="shared" si="23"/>
        <v/>
      </c>
      <c r="AD80" s="392">
        <f t="shared" si="24"/>
        <v>0</v>
      </c>
      <c r="AE80" s="392">
        <f t="shared" si="25"/>
        <v>0</v>
      </c>
      <c r="AF80" s="270" t="str">
        <f t="shared" si="26"/>
        <v/>
      </c>
      <c r="AG80" s="256">
        <f t="shared" si="49"/>
        <v>0.13000000000000034</v>
      </c>
      <c r="AH80" s="257">
        <f t="shared" si="50"/>
        <v>4.2622950819672267E-2</v>
      </c>
      <c r="AI80" s="258" t="str">
        <f t="shared" si="51"/>
        <v/>
      </c>
      <c r="AJ80" s="259">
        <f t="shared" si="52"/>
        <v>3.18</v>
      </c>
      <c r="AK80" s="351">
        <f t="shared" si="53"/>
        <v>3.05</v>
      </c>
      <c r="AL80" s="338"/>
      <c r="AM80" s="337"/>
      <c r="AN80" s="338"/>
      <c r="AO80" s="339"/>
      <c r="AP80" s="34"/>
      <c r="AQ80" s="34"/>
      <c r="AR80" s="34"/>
      <c r="AS80" s="34"/>
      <c r="AT80" s="34"/>
      <c r="BR80" s="34"/>
    </row>
    <row r="81" spans="1:70" x14ac:dyDescent="0.2">
      <c r="A81" s="218">
        <v>5</v>
      </c>
      <c r="B81" s="72" t="str">
        <f>IF('ΜΑΚΑΡ  ΑΛΕΥΡ ΔΗΜΗΤΡ ΠΑΙΔ ΤΡΟΦΕΣ'!B31="","",'ΜΑΚΑΡ  ΑΛΕΥΡ ΔΗΜΗΤΡ ΠΑΙΔ ΤΡΟΦΕΣ'!B31)</f>
        <v>NESTLE Farine Lacte 400g</v>
      </c>
      <c r="C81" s="198" t="str">
        <f>IF('ΜΑΚΑΡ  ΑΛΕΥΡ ΔΗΜΗΤΡ ΠΑΙΔ ΤΡΟΦΕΣ'!C31="","",'ΜΑΚΑΡ  ΑΛΕΥΡ ΔΗΜΗΤΡ ΠΑΙΔ ΤΡΟΦΕΣ'!C31)</f>
        <v/>
      </c>
      <c r="D81" s="199" t="str">
        <f>IF('ΜΑΚΑΡ  ΑΛΕΥΡ ΔΗΜΗΤΡ ΠΑΙΔ ΤΡΟΦΕΣ'!D31="","",'ΜΑΚΑΡ  ΑΛΕΥΡ ΔΗΜΗΤΡ ΠΑΙΔ ΤΡΟΦΕΣ'!D31)</f>
        <v/>
      </c>
      <c r="E81" s="198">
        <f>IF('ΜΑΚΑΡ  ΑΛΕΥΡ ΔΗΜΗΤΡ ΠΑΙΔ ΤΡΟΦΕΣ'!E31="","",'ΜΑΚΑΡ  ΑΛΕΥΡ ΔΗΜΗΤΡ ΠΑΙΔ ΤΡΟΦΕΣ'!E31)</f>
        <v>4.43</v>
      </c>
      <c r="F81" s="199" t="str">
        <f>IF('ΜΑΚΑΡ  ΑΛΕΥΡ ΔΗΜΗΤΡ ΠΑΙΔ ΤΡΟΦΕΣ'!F31="","",'ΜΑΚΑΡ  ΑΛΕΥΡ ΔΗΜΗΤΡ ΠΑΙΔ ΤΡΟΦΕΣ'!F31)</f>
        <v/>
      </c>
      <c r="G81" s="198">
        <f>IF('ΜΑΚΑΡ  ΑΛΕΥΡ ΔΗΜΗΤΡ ΠΑΙΔ ΤΡΟΦΕΣ'!G31="","",'ΜΑΚΑΡ  ΑΛΕΥΡ ΔΗΜΗΤΡ ΠΑΙΔ ΤΡΟΦΕΣ'!G31)</f>
        <v>4.0199999999999996</v>
      </c>
      <c r="H81" s="199" t="str">
        <f>IF('ΜΑΚΑΡ  ΑΛΕΥΡ ΔΗΜΗΤΡ ΠΑΙΔ ΤΡΟΦΕΣ'!H31="","",'ΜΑΚΑΡ  ΑΛΕΥΡ ΔΗΜΗΤΡ ΠΑΙΔ ΤΡΟΦΕΣ'!H31)</f>
        <v/>
      </c>
      <c r="I81" s="198">
        <f>IF('ΜΑΚΑΡ  ΑΛΕΥΡ ΔΗΜΗΤΡ ΠΑΙΔ ΤΡΟΦΕΣ'!I31="","",'ΜΑΚΑΡ  ΑΛΕΥΡ ΔΗΜΗΤΡ ΠΑΙΔ ΤΡΟΦΕΣ'!I31)</f>
        <v>4.3499999999999996</v>
      </c>
      <c r="J81" s="199" t="str">
        <f>IF('ΜΑΚΑΡ  ΑΛΕΥΡ ΔΗΜΗΤΡ ΠΑΙΔ ΤΡΟΦΕΣ'!J31="","",'ΜΑΚΑΡ  ΑΛΕΥΡ ΔΗΜΗΤΡ ΠΑΙΔ ΤΡΟΦΕΣ'!J31)</f>
        <v/>
      </c>
      <c r="K81" s="66" t="str">
        <f t="shared" si="54"/>
        <v>DELETE</v>
      </c>
      <c r="L81" s="359">
        <v>4.3600000000000003</v>
      </c>
      <c r="M81" s="360" t="s">
        <v>259</v>
      </c>
      <c r="N81" s="375" t="str">
        <f t="shared" si="56"/>
        <v/>
      </c>
      <c r="O81" s="376" t="str">
        <f t="shared" si="57"/>
        <v/>
      </c>
      <c r="P81" s="361">
        <v>4.43</v>
      </c>
      <c r="Q81" s="361" t="s">
        <v>259</v>
      </c>
      <c r="R81" s="375">
        <f t="shared" si="58"/>
        <v>4.43</v>
      </c>
      <c r="S81" s="379" t="str">
        <f t="shared" si="59"/>
        <v/>
      </c>
      <c r="T81" s="359">
        <v>4.0199999999999996</v>
      </c>
      <c r="U81" s="360" t="s">
        <v>259</v>
      </c>
      <c r="V81" s="375">
        <f t="shared" si="60"/>
        <v>4.0199999999999996</v>
      </c>
      <c r="W81" s="379" t="str">
        <f t="shared" si="61"/>
        <v/>
      </c>
      <c r="X81" s="359">
        <v>4.3499999999999996</v>
      </c>
      <c r="Y81" s="360" t="s">
        <v>259</v>
      </c>
      <c r="Z81" s="375">
        <f t="shared" si="62"/>
        <v>4.3499999999999996</v>
      </c>
      <c r="AA81" s="381" t="str">
        <f t="shared" si="63"/>
        <v/>
      </c>
      <c r="AB81" s="271" t="str">
        <f t="shared" si="55"/>
        <v>DELETE</v>
      </c>
      <c r="AC81" s="282" t="str">
        <f t="shared" si="23"/>
        <v/>
      </c>
      <c r="AD81" s="392">
        <f t="shared" si="24"/>
        <v>0</v>
      </c>
      <c r="AE81" s="392">
        <f t="shared" si="25"/>
        <v>0</v>
      </c>
      <c r="AF81" s="270">
        <f t="shared" si="26"/>
        <v>0</v>
      </c>
      <c r="AG81" s="256">
        <f t="shared" si="49"/>
        <v>0.41000000000000014</v>
      </c>
      <c r="AH81" s="257">
        <f t="shared" si="50"/>
        <v>0.10199004975124382</v>
      </c>
      <c r="AI81" s="258" t="str">
        <f t="shared" si="51"/>
        <v/>
      </c>
      <c r="AJ81" s="259">
        <f t="shared" si="52"/>
        <v>4.43</v>
      </c>
      <c r="AK81" s="351">
        <f t="shared" si="53"/>
        <v>4.0199999999999996</v>
      </c>
      <c r="AL81" s="338"/>
      <c r="AM81" s="337"/>
      <c r="AN81" s="338"/>
      <c r="AO81" s="339"/>
      <c r="AP81" s="34"/>
      <c r="AQ81" s="34"/>
      <c r="AR81" s="34"/>
      <c r="AS81" s="34"/>
      <c r="AT81" s="34"/>
      <c r="BR81" s="34"/>
    </row>
    <row r="82" spans="1:70" x14ac:dyDescent="0.2">
      <c r="A82" s="218">
        <v>6</v>
      </c>
      <c r="B82" s="72" t="str">
        <f>IF('ΜΑΚΑΡ  ΑΛΕΥΡ ΔΗΜΗΤΡ ΠΑΙΔ ΤΡΟΦΕΣ'!B32="","",'ΜΑΚΑΡ  ΑΛΕΥΡ ΔΗΜΗΤΡ ΠΑΙΔ ΤΡΟΦΕΣ'!B32)</f>
        <v>NOUNOU Farine Lacte 300g</v>
      </c>
      <c r="C82" s="198" t="str">
        <f>IF('ΜΑΚΑΡ  ΑΛΕΥΡ ΔΗΜΗΤΡ ΠΑΙΔ ΤΡΟΦΕΣ'!C32="","",'ΜΑΚΑΡ  ΑΛΕΥΡ ΔΗΜΗΤΡ ΠΑΙΔ ΤΡΟΦΕΣ'!C32)</f>
        <v/>
      </c>
      <c r="D82" s="199" t="str">
        <f>IF('ΜΑΚΑΡ  ΑΛΕΥΡ ΔΗΜΗΤΡ ΠΑΙΔ ΤΡΟΦΕΣ'!D32="","",'ΜΑΚΑΡ  ΑΛΕΥΡ ΔΗΜΗΤΡ ΠΑΙΔ ΤΡΟΦΕΣ'!D32)</f>
        <v/>
      </c>
      <c r="E82" s="198">
        <f>IF('ΜΑΚΑΡ  ΑΛΕΥΡ ΔΗΜΗΤΡ ΠΑΙΔ ΤΡΟΦΕΣ'!E32="","",'ΜΑΚΑΡ  ΑΛΕΥΡ ΔΗΜΗΤΡ ΠΑΙΔ ΤΡΟΦΕΣ'!E32)</f>
        <v>2.75</v>
      </c>
      <c r="F82" s="199" t="str">
        <f>IF('ΜΑΚΑΡ  ΑΛΕΥΡ ΔΗΜΗΤΡ ΠΑΙΔ ΤΡΟΦΕΣ'!F32="","",'ΜΑΚΑΡ  ΑΛΕΥΡ ΔΗΜΗΤΡ ΠΑΙΔ ΤΡΟΦΕΣ'!F32)</f>
        <v>*</v>
      </c>
      <c r="G82" s="198" t="str">
        <f>IF('ΜΑΚΑΡ  ΑΛΕΥΡ ΔΗΜΗΤΡ ΠΑΙΔ ΤΡΟΦΕΣ'!G32="","",'ΜΑΚΑΡ  ΑΛΕΥΡ ΔΗΜΗΤΡ ΠΑΙΔ ΤΡΟΦΕΣ'!G32)</f>
        <v/>
      </c>
      <c r="H82" s="199" t="str">
        <f>IF('ΜΑΚΑΡ  ΑΛΕΥΡ ΔΗΜΗΤΡ ΠΑΙΔ ΤΡΟΦΕΣ'!H32="","",'ΜΑΚΑΡ  ΑΛΕΥΡ ΔΗΜΗΤΡ ΠΑΙΔ ΤΡΟΦΕΣ'!H32)</f>
        <v/>
      </c>
      <c r="I82" s="198">
        <f>IF('ΜΑΚΑΡ  ΑΛΕΥΡ ΔΗΜΗΤΡ ΠΑΙΔ ΤΡΟΦΕΣ'!I32="","",'ΜΑΚΑΡ  ΑΛΕΥΡ ΔΗΜΗΤΡ ΠΑΙΔ ΤΡΟΦΕΣ'!I32)</f>
        <v>3.2</v>
      </c>
      <c r="J82" s="199" t="str">
        <f>IF('ΜΑΚΑΡ  ΑΛΕΥΡ ΔΗΜΗΤΡ ΠΑΙΔ ΤΡΟΦΕΣ'!J32="","",'ΜΑΚΑΡ  ΑΛΕΥΡ ΔΗΜΗΤΡ ΠΑΙΔ ΤΡΟΦΕΣ'!J32)</f>
        <v/>
      </c>
      <c r="K82" s="66" t="str">
        <f t="shared" si="54"/>
        <v>DELETE</v>
      </c>
      <c r="L82" s="359" t="s">
        <v>259</v>
      </c>
      <c r="M82" s="360" t="s">
        <v>259</v>
      </c>
      <c r="N82" s="375" t="str">
        <f t="shared" si="56"/>
        <v/>
      </c>
      <c r="O82" s="376" t="str">
        <f t="shared" si="57"/>
        <v/>
      </c>
      <c r="P82" s="361">
        <v>2.75</v>
      </c>
      <c r="Q82" s="361" t="s">
        <v>258</v>
      </c>
      <c r="R82" s="375">
        <f t="shared" si="58"/>
        <v>2.75</v>
      </c>
      <c r="S82" s="379" t="str">
        <f t="shared" si="59"/>
        <v>*</v>
      </c>
      <c r="T82" s="359">
        <v>3.05</v>
      </c>
      <c r="U82" s="360" t="s">
        <v>259</v>
      </c>
      <c r="V82" s="375" t="str">
        <f t="shared" si="60"/>
        <v/>
      </c>
      <c r="W82" s="379" t="str">
        <f t="shared" si="61"/>
        <v/>
      </c>
      <c r="X82" s="359">
        <v>3.2</v>
      </c>
      <c r="Y82" s="360" t="s">
        <v>259</v>
      </c>
      <c r="Z82" s="375">
        <f t="shared" si="62"/>
        <v>3.2</v>
      </c>
      <c r="AA82" s="381" t="str">
        <f t="shared" si="63"/>
        <v/>
      </c>
      <c r="AB82" s="271" t="str">
        <f t="shared" si="55"/>
        <v>DELETE</v>
      </c>
      <c r="AC82" s="282" t="str">
        <f t="shared" si="23"/>
        <v/>
      </c>
      <c r="AD82" s="392">
        <f t="shared" si="24"/>
        <v>0</v>
      </c>
      <c r="AE82" s="392" t="str">
        <f t="shared" si="25"/>
        <v/>
      </c>
      <c r="AF82" s="270">
        <f t="shared" si="26"/>
        <v>0</v>
      </c>
      <c r="AG82" s="256">
        <f t="shared" si="49"/>
        <v>0.45000000000000018</v>
      </c>
      <c r="AH82" s="257">
        <f t="shared" si="50"/>
        <v>0.1636363636363638</v>
      </c>
      <c r="AI82" s="258" t="str">
        <f t="shared" si="51"/>
        <v/>
      </c>
      <c r="AJ82" s="259">
        <f t="shared" si="52"/>
        <v>3.2</v>
      </c>
      <c r="AK82" s="351">
        <f t="shared" si="53"/>
        <v>2.75</v>
      </c>
      <c r="AL82" s="338"/>
      <c r="AM82" s="337"/>
      <c r="AN82" s="338"/>
      <c r="AO82" s="339"/>
      <c r="AP82" s="34"/>
      <c r="AQ82" s="34"/>
      <c r="AR82" s="34"/>
      <c r="AS82" s="34"/>
      <c r="AT82" s="34"/>
      <c r="BR82" s="34"/>
    </row>
    <row r="83" spans="1:70" x14ac:dyDescent="0.2">
      <c r="A83" s="218">
        <v>7</v>
      </c>
      <c r="B83" s="72" t="str">
        <f>IF('ΜΑΚΑΡ  ΑΛΕΥΡ ΔΗΜΗΤΡ ΠΑΙΔ ΤΡΟΦΕΣ'!B33="","",'ΜΑΚΑΡ  ΑΛΕΥΡ ΔΗΜΗΤΡ ΠΑΙΔ ΤΡΟΦΕΣ'!B33)</f>
        <v>Γάλα S-26 Gold 1 400g</v>
      </c>
      <c r="C83" s="198">
        <f>IF('ΜΑΚΑΡ  ΑΛΕΥΡ ΔΗΜΗΤΡ ΠΑΙΔ ΤΡΟΦΕΣ'!C33="","",'ΜΑΚΑΡ  ΑΛΕΥΡ ΔΗΜΗΤΡ ΠΑΙΔ ΤΡΟΦΕΣ'!C33)</f>
        <v>7.93</v>
      </c>
      <c r="D83" s="199" t="str">
        <f>IF('ΜΑΚΑΡ  ΑΛΕΥΡ ΔΗΜΗΤΡ ΠΑΙΔ ΤΡΟΦΕΣ'!D33="","",'ΜΑΚΑΡ  ΑΛΕΥΡ ΔΗΜΗΤΡ ΠΑΙΔ ΤΡΟΦΕΣ'!D33)</f>
        <v/>
      </c>
      <c r="E83" s="198">
        <f>IF('ΜΑΚΑΡ  ΑΛΕΥΡ ΔΗΜΗΤΡ ΠΑΙΔ ΤΡΟΦΕΣ'!E33="","",'ΜΑΚΑΡ  ΑΛΕΥΡ ΔΗΜΗΤΡ ΠΑΙΔ ΤΡΟΦΕΣ'!E33)</f>
        <v>7.55</v>
      </c>
      <c r="F83" s="199" t="str">
        <f>IF('ΜΑΚΑΡ  ΑΛΕΥΡ ΔΗΜΗΤΡ ΠΑΙΔ ΤΡΟΦΕΣ'!F33="","",'ΜΑΚΑΡ  ΑΛΕΥΡ ΔΗΜΗΤΡ ΠΑΙΔ ΤΡΟΦΕΣ'!F33)</f>
        <v/>
      </c>
      <c r="G83" s="198">
        <f>IF('ΜΑΚΑΡ  ΑΛΕΥΡ ΔΗΜΗΤΡ ΠΑΙΔ ΤΡΟΦΕΣ'!G33="","",'ΜΑΚΑΡ  ΑΛΕΥΡ ΔΗΜΗΤΡ ΠΑΙΔ ΤΡΟΦΕΣ'!G33)</f>
        <v>7.49</v>
      </c>
      <c r="H83" s="199" t="str">
        <f>IF('ΜΑΚΑΡ  ΑΛΕΥΡ ΔΗΜΗΤΡ ΠΑΙΔ ΤΡΟΦΕΣ'!H33="","",'ΜΑΚΑΡ  ΑΛΕΥΡ ΔΗΜΗΤΡ ΠΑΙΔ ΤΡΟΦΕΣ'!H33)</f>
        <v/>
      </c>
      <c r="I83" s="198">
        <f>IF('ΜΑΚΑΡ  ΑΛΕΥΡ ΔΗΜΗΤΡ ΠΑΙΔ ΤΡΟΦΕΣ'!I33="","",'ΜΑΚΑΡ  ΑΛΕΥΡ ΔΗΜΗΤΡ ΠΑΙΔ ΤΡΟΦΕΣ'!I33)</f>
        <v>7.5</v>
      </c>
      <c r="J83" s="199" t="str">
        <f>IF('ΜΑΚΑΡ  ΑΛΕΥΡ ΔΗΜΗΤΡ ΠΑΙΔ ΤΡΟΦΕΣ'!J33="","",'ΜΑΚΑΡ  ΑΛΕΥΡ ΔΗΜΗΤΡ ΠΑΙΔ ΤΡΟΦΕΣ'!J33)</f>
        <v/>
      </c>
      <c r="K83" s="66" t="str">
        <f t="shared" si="54"/>
        <v/>
      </c>
      <c r="L83" s="359">
        <v>7.93</v>
      </c>
      <c r="M83" s="360" t="s">
        <v>259</v>
      </c>
      <c r="N83" s="375">
        <f t="shared" si="56"/>
        <v>7.93</v>
      </c>
      <c r="O83" s="376" t="str">
        <f t="shared" si="57"/>
        <v/>
      </c>
      <c r="P83" s="361">
        <v>7.55</v>
      </c>
      <c r="Q83" s="361" t="s">
        <v>259</v>
      </c>
      <c r="R83" s="375">
        <f t="shared" si="58"/>
        <v>7.55</v>
      </c>
      <c r="S83" s="379" t="str">
        <f t="shared" si="59"/>
        <v/>
      </c>
      <c r="T83" s="359">
        <v>7.49</v>
      </c>
      <c r="U83" s="360" t="s">
        <v>259</v>
      </c>
      <c r="V83" s="375">
        <f t="shared" si="60"/>
        <v>7.49</v>
      </c>
      <c r="W83" s="379" t="str">
        <f t="shared" si="61"/>
        <v/>
      </c>
      <c r="X83" s="359">
        <v>7.5</v>
      </c>
      <c r="Y83" s="360" t="s">
        <v>259</v>
      </c>
      <c r="Z83" s="375">
        <f t="shared" si="62"/>
        <v>7.5</v>
      </c>
      <c r="AA83" s="381" t="str">
        <f t="shared" si="63"/>
        <v/>
      </c>
      <c r="AB83" s="271" t="str">
        <f t="shared" si="55"/>
        <v/>
      </c>
      <c r="AC83" s="282">
        <f t="shared" si="23"/>
        <v>0</v>
      </c>
      <c r="AD83" s="392">
        <f t="shared" si="24"/>
        <v>0</v>
      </c>
      <c r="AE83" s="392">
        <f t="shared" si="25"/>
        <v>0</v>
      </c>
      <c r="AF83" s="270">
        <f t="shared" si="26"/>
        <v>0</v>
      </c>
      <c r="AG83" s="256">
        <f t="shared" si="49"/>
        <v>0.4399999999999995</v>
      </c>
      <c r="AH83" s="257">
        <f t="shared" si="50"/>
        <v>5.8744993324432615E-2</v>
      </c>
      <c r="AI83" s="258" t="str">
        <f t="shared" si="51"/>
        <v/>
      </c>
      <c r="AJ83" s="259">
        <f t="shared" si="52"/>
        <v>7.93</v>
      </c>
      <c r="AK83" s="351">
        <f t="shared" si="53"/>
        <v>7.49</v>
      </c>
      <c r="AL83" s="338"/>
      <c r="AM83" s="337"/>
      <c r="AN83" s="338"/>
      <c r="AO83" s="339"/>
      <c r="AP83" s="34"/>
      <c r="AQ83" s="34"/>
      <c r="AR83" s="34"/>
      <c r="AS83" s="34"/>
      <c r="AT83" s="34"/>
      <c r="BR83" s="34"/>
    </row>
    <row r="84" spans="1:70" x14ac:dyDescent="0.2">
      <c r="A84" s="218">
        <v>8</v>
      </c>
      <c r="B84" s="72" t="str">
        <f>IF('ΜΑΚΑΡ  ΑΛΕΥΡ ΔΗΜΗΤΡ ΠΑΙΔ ΤΡΟΦΕΣ'!B34="","",'ΜΑΚΑΡ  ΑΛΕΥΡ ΔΗΜΗΤΡ ΠΑΙΔ ΤΡΟΦΕΣ'!B34)</f>
        <v>MILUPA φρουτόκρεμα με φυτικά έλαια 300g</v>
      </c>
      <c r="C84" s="198" t="str">
        <f>IF('ΜΑΚΑΡ  ΑΛΕΥΡ ΔΗΜΗΤΡ ΠΑΙΔ ΤΡΟΦΕΣ'!C34="","",'ΜΑΚΑΡ  ΑΛΕΥΡ ΔΗΜΗΤΡ ΠΑΙΔ ΤΡΟΦΕΣ'!C34)</f>
        <v/>
      </c>
      <c r="D84" s="199" t="str">
        <f>IF('ΜΑΚΑΡ  ΑΛΕΥΡ ΔΗΜΗΤΡ ΠΑΙΔ ΤΡΟΦΕΣ'!D34="","",'ΜΑΚΑΡ  ΑΛΕΥΡ ΔΗΜΗΤΡ ΠΑΙΔ ΤΡΟΦΕΣ'!D34)</f>
        <v/>
      </c>
      <c r="E84" s="198">
        <f>IF('ΜΑΚΑΡ  ΑΛΕΥΡ ΔΗΜΗΤΡ ΠΑΙΔ ΤΡΟΦΕΣ'!E34="","",'ΜΑΚΑΡ  ΑΛΕΥΡ ΔΗΜΗΤΡ ΠΑΙΔ ΤΡΟΦΕΣ'!E34)</f>
        <v>5.35</v>
      </c>
      <c r="F84" s="199" t="str">
        <f>IF('ΜΑΚΑΡ  ΑΛΕΥΡ ΔΗΜΗΤΡ ΠΑΙΔ ΤΡΟΦΕΣ'!F34="","",'ΜΑΚΑΡ  ΑΛΕΥΡ ΔΗΜΗΤΡ ΠΑΙΔ ΤΡΟΦΕΣ'!F34)</f>
        <v/>
      </c>
      <c r="G84" s="198" t="str">
        <f>IF('ΜΑΚΑΡ  ΑΛΕΥΡ ΔΗΜΗΤΡ ΠΑΙΔ ΤΡΟΦΕΣ'!G34="","",'ΜΑΚΑΡ  ΑΛΕΥΡ ΔΗΜΗΤΡ ΠΑΙΔ ΤΡΟΦΕΣ'!G34)</f>
        <v/>
      </c>
      <c r="H84" s="199" t="str">
        <f>IF('ΜΑΚΑΡ  ΑΛΕΥΡ ΔΗΜΗΤΡ ΠΑΙΔ ΤΡΟΦΕΣ'!H34="","",'ΜΑΚΑΡ  ΑΛΕΥΡ ΔΗΜΗΤΡ ΠΑΙΔ ΤΡΟΦΕΣ'!H34)</f>
        <v/>
      </c>
      <c r="I84" s="198">
        <f>IF('ΜΑΚΑΡ  ΑΛΕΥΡ ΔΗΜΗΤΡ ΠΑΙΔ ΤΡΟΦΕΣ'!I34="","",'ΜΑΚΑΡ  ΑΛΕΥΡ ΔΗΜΗΤΡ ΠΑΙΔ ΤΡΟΦΕΣ'!I34)</f>
        <v>5.29</v>
      </c>
      <c r="J84" s="199" t="str">
        <f>IF('ΜΑΚΑΡ  ΑΛΕΥΡ ΔΗΜΗΤΡ ΠΑΙΔ ΤΡΟΦΕΣ'!J34="","",'ΜΑΚΑΡ  ΑΛΕΥΡ ΔΗΜΗΤΡ ΠΑΙΔ ΤΡΟΦΕΣ'!J34)</f>
        <v/>
      </c>
      <c r="K84" s="66" t="str">
        <f t="shared" si="54"/>
        <v>DELETE</v>
      </c>
      <c r="L84" s="359" t="s">
        <v>259</v>
      </c>
      <c r="M84" s="360" t="s">
        <v>259</v>
      </c>
      <c r="N84" s="375" t="str">
        <f t="shared" si="56"/>
        <v/>
      </c>
      <c r="O84" s="376" t="str">
        <f t="shared" si="57"/>
        <v/>
      </c>
      <c r="P84" s="361">
        <v>5.35</v>
      </c>
      <c r="Q84" s="361" t="s">
        <v>259</v>
      </c>
      <c r="R84" s="375">
        <f t="shared" si="58"/>
        <v>5.35</v>
      </c>
      <c r="S84" s="379" t="str">
        <f t="shared" si="59"/>
        <v/>
      </c>
      <c r="T84" s="359">
        <v>5.19</v>
      </c>
      <c r="U84" s="360" t="s">
        <v>259</v>
      </c>
      <c r="V84" s="375" t="str">
        <f t="shared" si="60"/>
        <v/>
      </c>
      <c r="W84" s="379" t="str">
        <f t="shared" si="61"/>
        <v/>
      </c>
      <c r="X84" s="359">
        <v>5.29</v>
      </c>
      <c r="Y84" s="360" t="s">
        <v>259</v>
      </c>
      <c r="Z84" s="375">
        <f t="shared" si="62"/>
        <v>5.29</v>
      </c>
      <c r="AA84" s="381" t="str">
        <f t="shared" si="63"/>
        <v/>
      </c>
      <c r="AB84" s="271" t="str">
        <f t="shared" si="55"/>
        <v>DELETE</v>
      </c>
      <c r="AC84" s="282" t="str">
        <f t="shared" si="23"/>
        <v/>
      </c>
      <c r="AD84" s="392">
        <f t="shared" si="24"/>
        <v>0</v>
      </c>
      <c r="AE84" s="392" t="str">
        <f t="shared" si="25"/>
        <v/>
      </c>
      <c r="AF84" s="270">
        <f t="shared" si="26"/>
        <v>0</v>
      </c>
      <c r="AG84" s="256">
        <f t="shared" si="49"/>
        <v>5.9999999999999609E-2</v>
      </c>
      <c r="AH84" s="257">
        <f t="shared" si="50"/>
        <v>1.1342155009451682E-2</v>
      </c>
      <c r="AI84" s="258" t="str">
        <f t="shared" si="51"/>
        <v/>
      </c>
      <c r="AJ84" s="259">
        <f t="shared" si="52"/>
        <v>5.35</v>
      </c>
      <c r="AK84" s="351">
        <f t="shared" si="53"/>
        <v>5.29</v>
      </c>
      <c r="AL84" s="338"/>
      <c r="AM84" s="337"/>
      <c r="AN84" s="338"/>
      <c r="AO84" s="339"/>
      <c r="AP84" s="34"/>
      <c r="AQ84" s="34"/>
      <c r="AR84" s="34"/>
      <c r="AS84" s="34"/>
      <c r="AT84" s="34"/>
      <c r="BR84" s="34"/>
    </row>
    <row r="85" spans="1:70" x14ac:dyDescent="0.2">
      <c r="A85" s="63"/>
      <c r="B85" s="69"/>
      <c r="C85" s="150">
        <f>SUM(C77:C84)</f>
        <v>11.899999999999999</v>
      </c>
      <c r="D85" s="151"/>
      <c r="E85" s="150">
        <f>SUM(E77:E84)</f>
        <v>28.33</v>
      </c>
      <c r="F85" s="151"/>
      <c r="G85" s="150">
        <f>SUM(G77:G84)</f>
        <v>20.130000000000003</v>
      </c>
      <c r="H85" s="151"/>
      <c r="I85" s="150">
        <f>SUM(I77:I84)</f>
        <v>31.02</v>
      </c>
      <c r="J85" s="151"/>
      <c r="K85" s="66"/>
      <c r="L85" s="359"/>
      <c r="M85" s="360"/>
      <c r="N85" s="375"/>
      <c r="O85" s="376"/>
      <c r="P85" s="361"/>
      <c r="Q85" s="361"/>
      <c r="R85" s="375"/>
      <c r="S85" s="379"/>
      <c r="T85" s="359"/>
      <c r="U85" s="360"/>
      <c r="V85" s="375"/>
      <c r="W85" s="379"/>
      <c r="X85" s="359"/>
      <c r="Y85" s="360"/>
      <c r="Z85" s="375"/>
      <c r="AA85" s="381"/>
      <c r="AB85" s="271"/>
      <c r="AC85" s="282"/>
      <c r="AD85" s="392"/>
      <c r="AE85" s="392"/>
      <c r="AF85" s="270"/>
      <c r="AG85" s="256"/>
      <c r="AH85" s="257"/>
      <c r="AI85" s="258"/>
      <c r="AJ85" s="259"/>
      <c r="AK85" s="351"/>
      <c r="AL85" s="338"/>
      <c r="AM85" s="337"/>
      <c r="AN85" s="338"/>
      <c r="AO85" s="339"/>
      <c r="AP85" s="34"/>
      <c r="AQ85" s="34"/>
      <c r="AR85" s="34"/>
      <c r="AS85" s="34"/>
      <c r="AT85" s="34"/>
      <c r="BR85" s="34"/>
    </row>
    <row r="86" spans="1:70" ht="15.75" x14ac:dyDescent="0.25">
      <c r="A86" s="71"/>
      <c r="B86" s="70" t="s">
        <v>63</v>
      </c>
      <c r="C86" s="148"/>
      <c r="D86" s="152"/>
      <c r="E86" s="148"/>
      <c r="F86" s="152"/>
      <c r="G86" s="148"/>
      <c r="H86" s="152"/>
      <c r="I86" s="148"/>
      <c r="J86" s="152"/>
      <c r="K86" s="66"/>
      <c r="L86" s="359"/>
      <c r="M86" s="360"/>
      <c r="N86" s="375"/>
      <c r="O86" s="376"/>
      <c r="P86" s="361"/>
      <c r="Q86" s="361"/>
      <c r="R86" s="375"/>
      <c r="S86" s="379"/>
      <c r="T86" s="359"/>
      <c r="U86" s="360"/>
      <c r="V86" s="375"/>
      <c r="W86" s="379"/>
      <c r="X86" s="359"/>
      <c r="Y86" s="360"/>
      <c r="Z86" s="375"/>
      <c r="AA86" s="381"/>
      <c r="AB86" s="271"/>
      <c r="AC86" s="282"/>
      <c r="AD86" s="392"/>
      <c r="AE86" s="392"/>
      <c r="AF86" s="270"/>
      <c r="AG86" s="256"/>
      <c r="AH86" s="257"/>
      <c r="AI86" s="258"/>
      <c r="AJ86" s="259"/>
      <c r="AK86" s="351"/>
      <c r="AL86" s="338"/>
      <c r="AM86" s="337"/>
      <c r="AN86" s="338"/>
      <c r="AO86" s="339"/>
      <c r="AP86" s="34"/>
      <c r="AQ86" s="34"/>
      <c r="AR86" s="34"/>
      <c r="AS86" s="34"/>
      <c r="AT86" s="34"/>
      <c r="BR86" s="34"/>
    </row>
    <row r="87" spans="1:70" x14ac:dyDescent="0.2">
      <c r="A87" s="218">
        <v>1</v>
      </c>
      <c r="B87" s="72" t="str">
        <f>IF('ΑΛΑΝΤ ΠΑΡΑΓ ΚΡΕΑ ΕΛΑΙ ΣΠΟΡ'!B11="","",'ΑΛΑΝΤ ΠΑΡΑΓ ΚΡΕΑ ΕΛΑΙ ΣΠΟΡ'!B11)</f>
        <v>SNACK Ham Leg Sliced 300g</v>
      </c>
      <c r="C87" s="198">
        <f>IF('ΑΛΑΝΤ ΠΑΡΑΓ ΚΡΕΑ ΕΛΑΙ ΣΠΟΡ'!C11="","",'ΑΛΑΝΤ ΠΑΡΑΓ ΚΡΕΑ ΕΛΑΙ ΣΠΟΡ'!C11)</f>
        <v>3.82</v>
      </c>
      <c r="D87" s="199" t="str">
        <f>IF('ΑΛΑΝΤ ΠΑΡΑΓ ΚΡΕΑ ΕΛΑΙ ΣΠΟΡ'!D11="","",'ΑΛΑΝΤ ΠΑΡΑΓ ΚΡΕΑ ΕΛΑΙ ΣΠΟΡ'!D11)</f>
        <v/>
      </c>
      <c r="E87" s="198">
        <f>IF('ΑΛΑΝΤ ΠΑΡΑΓ ΚΡΕΑ ΕΛΑΙ ΣΠΟΡ'!E11="","",'ΑΛΑΝΤ ΠΑΡΑΓ ΚΡΕΑ ΕΛΑΙ ΣΠΟΡ'!E11)</f>
        <v>3.58</v>
      </c>
      <c r="F87" s="199" t="str">
        <f>IF('ΑΛΑΝΤ ΠΑΡΑΓ ΚΡΕΑ ΕΛΑΙ ΣΠΟΡ'!F11="","",'ΑΛΑΝΤ ΠΑΡΑΓ ΚΡΕΑ ΕΛΑΙ ΣΠΟΡ'!F11)</f>
        <v/>
      </c>
      <c r="G87" s="198" t="str">
        <f>IF('ΑΛΑΝΤ ΠΑΡΑΓ ΚΡΕΑ ΕΛΑΙ ΣΠΟΡ'!G11="","",'ΑΛΑΝΤ ΠΑΡΑΓ ΚΡΕΑ ΕΛΑΙ ΣΠΟΡ'!G11)</f>
        <v/>
      </c>
      <c r="H87" s="199" t="str">
        <f>IF('ΑΛΑΝΤ ΠΑΡΑΓ ΚΡΕΑ ΕΛΑΙ ΣΠΟΡ'!H11="","",'ΑΛΑΝΤ ΠΑΡΑΓ ΚΡΕΑ ΕΛΑΙ ΣΠΟΡ'!H11)</f>
        <v/>
      </c>
      <c r="I87" s="198" t="str">
        <f>IF('ΑΛΑΝΤ ΠΑΡΑΓ ΚΡΕΑ ΕΛΑΙ ΣΠΟΡ'!I11="","",'ΑΛΑΝΤ ΠΑΡΑΓ ΚΡΕΑ ΕΛΑΙ ΣΠΟΡ'!I11)</f>
        <v/>
      </c>
      <c r="J87" s="199" t="str">
        <f>IF('ΑΛΑΝΤ ΠΑΡΑΓ ΚΡΕΑ ΕΛΑΙ ΣΠΟΡ'!J11="","",'ΑΛΑΝΤ ΠΑΡΑΓ ΚΡΕΑ ΕΛΑΙ ΣΠΟΡ'!J11)</f>
        <v/>
      </c>
      <c r="K87" s="66" t="str">
        <f t="shared" ref="K87:K98" si="64">IF(OR(C87="",E87="",G87="",I87=""),"DELETE","")</f>
        <v>DELETE</v>
      </c>
      <c r="L87" s="359">
        <v>3.82</v>
      </c>
      <c r="M87" s="360" t="s">
        <v>259</v>
      </c>
      <c r="N87" s="375">
        <f t="shared" si="56"/>
        <v>3.82</v>
      </c>
      <c r="O87" s="376" t="str">
        <f t="shared" si="57"/>
        <v/>
      </c>
      <c r="P87" s="361">
        <v>3.58</v>
      </c>
      <c r="Q87" s="361" t="s">
        <v>259</v>
      </c>
      <c r="R87" s="375">
        <f t="shared" si="58"/>
        <v>3.58</v>
      </c>
      <c r="S87" s="379" t="str">
        <f t="shared" si="59"/>
        <v/>
      </c>
      <c r="T87" s="359" t="s">
        <v>259</v>
      </c>
      <c r="U87" s="360" t="s">
        <v>259</v>
      </c>
      <c r="V87" s="375" t="str">
        <f t="shared" si="60"/>
        <v/>
      </c>
      <c r="W87" s="379" t="str">
        <f t="shared" si="61"/>
        <v/>
      </c>
      <c r="X87" s="359" t="s">
        <v>259</v>
      </c>
      <c r="Y87" s="360" t="s">
        <v>259</v>
      </c>
      <c r="Z87" s="375" t="str">
        <f t="shared" si="62"/>
        <v/>
      </c>
      <c r="AA87" s="381" t="str">
        <f t="shared" si="63"/>
        <v/>
      </c>
      <c r="AB87" s="271" t="str">
        <f t="shared" ref="AB87:AB97" si="65">IF(OR(L87="",N87="",P87="",R87="",T87="",V87="",X87="",Z87=""),"DELETE","")</f>
        <v>DELETE</v>
      </c>
      <c r="AC87" s="282">
        <f t="shared" si="23"/>
        <v>0</v>
      </c>
      <c r="AD87" s="392">
        <f t="shared" si="24"/>
        <v>0</v>
      </c>
      <c r="AE87" s="392" t="str">
        <f t="shared" si="25"/>
        <v/>
      </c>
      <c r="AF87" s="270" t="str">
        <f t="shared" si="26"/>
        <v/>
      </c>
      <c r="AG87" s="256">
        <f t="shared" si="49"/>
        <v>0.23999999999999977</v>
      </c>
      <c r="AH87" s="257">
        <f t="shared" si="50"/>
        <v>6.7039106145251326E-2</v>
      </c>
      <c r="AI87" s="258" t="str">
        <f t="shared" si="51"/>
        <v/>
      </c>
      <c r="AJ87" s="259">
        <f t="shared" si="52"/>
        <v>3.82</v>
      </c>
      <c r="AK87" s="351">
        <f t="shared" si="53"/>
        <v>3.58</v>
      </c>
      <c r="AL87" s="338"/>
      <c r="AM87" s="337"/>
      <c r="AN87" s="338"/>
      <c r="AO87" s="339"/>
      <c r="AP87" s="34"/>
      <c r="AQ87" s="34"/>
      <c r="AR87" s="34"/>
      <c r="AS87" s="34"/>
      <c r="AT87" s="34"/>
      <c r="BR87" s="34"/>
    </row>
    <row r="88" spans="1:70" x14ac:dyDescent="0.2">
      <c r="A88" s="218">
        <v>2</v>
      </c>
      <c r="B88" s="72" t="str">
        <f>IF('ΑΛΑΝΤ ΠΑΡΑΓ ΚΡΕΑ ΕΛΑΙ ΣΠΟΡ'!B12="","",'ΑΛΑΝΤ ΠΑΡΑΓ ΚΡΕΑ ΕΛΑΙ ΣΠΟΡ'!B12)</f>
        <v>ΓΡΗΓΟΡΙΟΥ Premium Ham Sliced leg 150g</v>
      </c>
      <c r="C88" s="198" t="str">
        <f>IF('ΑΛΑΝΤ ΠΑΡΑΓ ΚΡΕΑ ΕΛΑΙ ΣΠΟΡ'!C12="","",'ΑΛΑΝΤ ΠΑΡΑΓ ΚΡΕΑ ΕΛΑΙ ΣΠΟΡ'!C12)</f>
        <v/>
      </c>
      <c r="D88" s="199" t="str">
        <f>IF('ΑΛΑΝΤ ΠΑΡΑΓ ΚΡΕΑ ΕΛΑΙ ΣΠΟΡ'!D12="","",'ΑΛΑΝΤ ΠΑΡΑΓ ΚΡΕΑ ΕΛΑΙ ΣΠΟΡ'!D12)</f>
        <v/>
      </c>
      <c r="E88" s="198">
        <f>IF('ΑΛΑΝΤ ΠΑΡΑΓ ΚΡΕΑ ΕΛΑΙ ΣΠΟΡ'!E12="","",'ΑΛΑΝΤ ΠΑΡΑΓ ΚΡΕΑ ΕΛΑΙ ΣΠΟΡ'!E12)</f>
        <v>2.4</v>
      </c>
      <c r="F88" s="199" t="str">
        <f>IF('ΑΛΑΝΤ ΠΑΡΑΓ ΚΡΕΑ ΕΛΑΙ ΣΠΟΡ'!F12="","",'ΑΛΑΝΤ ΠΑΡΑΓ ΚΡΕΑ ΕΛΑΙ ΣΠΟΡ'!F12)</f>
        <v/>
      </c>
      <c r="G88" s="198">
        <f>IF('ΑΛΑΝΤ ΠΑΡΑΓ ΚΡΕΑ ΕΛΑΙ ΣΠΟΡ'!G12="","",'ΑΛΑΝΤ ΠΑΡΑΓ ΚΡΕΑ ΕΛΑΙ ΣΠΟΡ'!G12)</f>
        <v>2.33</v>
      </c>
      <c r="H88" s="199" t="str">
        <f>IF('ΑΛΑΝΤ ΠΑΡΑΓ ΚΡΕΑ ΕΛΑΙ ΣΠΟΡ'!H12="","",'ΑΛΑΝΤ ΠΑΡΑΓ ΚΡΕΑ ΕΛΑΙ ΣΠΟΡ'!H12)</f>
        <v/>
      </c>
      <c r="I88" s="198">
        <f>IF('ΑΛΑΝΤ ΠΑΡΑΓ ΚΡΕΑ ΕΛΑΙ ΣΠΟΡ'!I12="","",'ΑΛΑΝΤ ΠΑΡΑΓ ΚΡΕΑ ΕΛΑΙ ΣΠΟΡ'!I12)</f>
        <v>2.35</v>
      </c>
      <c r="J88" s="199" t="str">
        <f>IF('ΑΛΑΝΤ ΠΑΡΑΓ ΚΡΕΑ ΕΛΑΙ ΣΠΟΡ'!J12="","",'ΑΛΑΝΤ ΠΑΡΑΓ ΚΡΕΑ ΕΛΑΙ ΣΠΟΡ'!J12)</f>
        <v/>
      </c>
      <c r="K88" s="66" t="str">
        <f t="shared" si="64"/>
        <v>DELETE</v>
      </c>
      <c r="L88" s="359">
        <v>2.56</v>
      </c>
      <c r="M88" s="360" t="s">
        <v>259</v>
      </c>
      <c r="N88" s="375" t="str">
        <f t="shared" si="56"/>
        <v/>
      </c>
      <c r="O88" s="376" t="str">
        <f t="shared" si="57"/>
        <v/>
      </c>
      <c r="P88" s="361">
        <v>2.4</v>
      </c>
      <c r="Q88" s="361" t="s">
        <v>259</v>
      </c>
      <c r="R88" s="375">
        <f t="shared" si="58"/>
        <v>2.4</v>
      </c>
      <c r="S88" s="379" t="str">
        <f t="shared" si="59"/>
        <v/>
      </c>
      <c r="T88" s="359">
        <v>2.33</v>
      </c>
      <c r="U88" s="360" t="s">
        <v>259</v>
      </c>
      <c r="V88" s="375">
        <f t="shared" si="60"/>
        <v>2.33</v>
      </c>
      <c r="W88" s="379" t="str">
        <f t="shared" si="61"/>
        <v/>
      </c>
      <c r="X88" s="359">
        <v>2.35</v>
      </c>
      <c r="Y88" s="360" t="s">
        <v>259</v>
      </c>
      <c r="Z88" s="375">
        <f t="shared" si="62"/>
        <v>2.35</v>
      </c>
      <c r="AA88" s="381" t="str">
        <f t="shared" si="63"/>
        <v/>
      </c>
      <c r="AB88" s="271" t="str">
        <f t="shared" si="65"/>
        <v>DELETE</v>
      </c>
      <c r="AC88" s="282" t="str">
        <f t="shared" si="23"/>
        <v/>
      </c>
      <c r="AD88" s="392">
        <f t="shared" si="24"/>
        <v>0</v>
      </c>
      <c r="AE88" s="392">
        <f t="shared" si="25"/>
        <v>0</v>
      </c>
      <c r="AF88" s="270">
        <f t="shared" si="26"/>
        <v>0</v>
      </c>
      <c r="AG88" s="256">
        <f t="shared" si="49"/>
        <v>6.999999999999984E-2</v>
      </c>
      <c r="AH88" s="257">
        <f t="shared" si="50"/>
        <v>3.0042918454935563E-2</v>
      </c>
      <c r="AI88" s="258" t="str">
        <f t="shared" si="51"/>
        <v/>
      </c>
      <c r="AJ88" s="259">
        <f t="shared" si="52"/>
        <v>2.4</v>
      </c>
      <c r="AK88" s="351">
        <f t="shared" si="53"/>
        <v>2.33</v>
      </c>
      <c r="AL88" s="338"/>
      <c r="AM88" s="337"/>
      <c r="AN88" s="338"/>
      <c r="AO88" s="339"/>
      <c r="AP88" s="34"/>
      <c r="AQ88" s="34"/>
      <c r="AR88" s="34"/>
      <c r="AS88" s="34"/>
      <c r="AT88" s="34"/>
      <c r="BR88" s="34"/>
    </row>
    <row r="89" spans="1:70" x14ac:dyDescent="0.2">
      <c r="A89" s="218">
        <v>3</v>
      </c>
      <c r="B89" s="72" t="str">
        <f>IF('ΑΛΑΝΤ ΠΑΡΑΓ ΚΡΕΑ ΕΛΑΙ ΣΠΟΡ'!B13="","",'ΑΛΑΝΤ ΠΑΡΑΓ ΚΡΕΑ ΕΛΑΙ ΣΠΟΡ'!B13)</f>
        <v>ΛΑΜΠΡΙΑΝΙΔΗ Καπνιστό Χαμ 200g</v>
      </c>
      <c r="C89" s="198" t="str">
        <f>IF('ΑΛΑΝΤ ΠΑΡΑΓ ΚΡΕΑ ΕΛΑΙ ΣΠΟΡ'!C13="","",'ΑΛΑΝΤ ΠΑΡΑΓ ΚΡΕΑ ΕΛΑΙ ΣΠΟΡ'!C13)</f>
        <v/>
      </c>
      <c r="D89" s="199" t="str">
        <f>IF('ΑΛΑΝΤ ΠΑΡΑΓ ΚΡΕΑ ΕΛΑΙ ΣΠΟΡ'!D13="","",'ΑΛΑΝΤ ΠΑΡΑΓ ΚΡΕΑ ΕΛΑΙ ΣΠΟΡ'!D13)</f>
        <v/>
      </c>
      <c r="E89" s="198">
        <f>IF('ΑΛΑΝΤ ΠΑΡΑΓ ΚΡΕΑ ΕΛΑΙ ΣΠΟΡ'!E13="","",'ΑΛΑΝΤ ΠΑΡΑΓ ΚΡΕΑ ΕΛΑΙ ΣΠΟΡ'!E13)</f>
        <v>2.99</v>
      </c>
      <c r="F89" s="199" t="str">
        <f>IF('ΑΛΑΝΤ ΠΑΡΑΓ ΚΡΕΑ ΕΛΑΙ ΣΠΟΡ'!F13="","",'ΑΛΑΝΤ ΠΑΡΑΓ ΚΡΕΑ ΕΛΑΙ ΣΠΟΡ'!F13)</f>
        <v/>
      </c>
      <c r="G89" s="198">
        <f>IF('ΑΛΑΝΤ ΠΑΡΑΓ ΚΡΕΑ ΕΛΑΙ ΣΠΟΡ'!G13="","",'ΑΛΑΝΤ ΠΑΡΑΓ ΚΡΕΑ ΕΛΑΙ ΣΠΟΡ'!G13)</f>
        <v>2.82</v>
      </c>
      <c r="H89" s="199" t="str">
        <f>IF('ΑΛΑΝΤ ΠΑΡΑΓ ΚΡΕΑ ΕΛΑΙ ΣΠΟΡ'!H13="","",'ΑΛΑΝΤ ΠΑΡΑΓ ΚΡΕΑ ΕΛΑΙ ΣΠΟΡ'!H13)</f>
        <v/>
      </c>
      <c r="I89" s="198">
        <f>IF('ΑΛΑΝΤ ΠΑΡΑΓ ΚΡΕΑ ΕΛΑΙ ΣΠΟΡ'!I13="","",'ΑΛΑΝΤ ΠΑΡΑΓ ΚΡΕΑ ΕΛΑΙ ΣΠΟΡ'!I13)</f>
        <v>3</v>
      </c>
      <c r="J89" s="199" t="str">
        <f>IF('ΑΛΑΝΤ ΠΑΡΑΓ ΚΡΕΑ ΕΛΑΙ ΣΠΟΡ'!J13="","",'ΑΛΑΝΤ ΠΑΡΑΓ ΚΡΕΑ ΕΛΑΙ ΣΠΟΡ'!J13)</f>
        <v/>
      </c>
      <c r="K89" s="66" t="str">
        <f t="shared" si="64"/>
        <v>DELETE</v>
      </c>
      <c r="L89" s="359" t="s">
        <v>259</v>
      </c>
      <c r="M89" s="360" t="s">
        <v>259</v>
      </c>
      <c r="N89" s="375" t="str">
        <f t="shared" si="56"/>
        <v/>
      </c>
      <c r="O89" s="376" t="str">
        <f t="shared" si="57"/>
        <v/>
      </c>
      <c r="P89" s="361">
        <v>2.99</v>
      </c>
      <c r="Q89" s="361" t="s">
        <v>259</v>
      </c>
      <c r="R89" s="375">
        <f t="shared" si="58"/>
        <v>2.99</v>
      </c>
      <c r="S89" s="379" t="str">
        <f t="shared" si="59"/>
        <v/>
      </c>
      <c r="T89" s="359">
        <v>2.82</v>
      </c>
      <c r="U89" s="360" t="s">
        <v>259</v>
      </c>
      <c r="V89" s="375">
        <f t="shared" si="60"/>
        <v>2.82</v>
      </c>
      <c r="W89" s="379" t="str">
        <f t="shared" si="61"/>
        <v/>
      </c>
      <c r="X89" s="359">
        <v>3</v>
      </c>
      <c r="Y89" s="360" t="s">
        <v>259</v>
      </c>
      <c r="Z89" s="375">
        <f t="shared" si="62"/>
        <v>3</v>
      </c>
      <c r="AA89" s="381" t="str">
        <f t="shared" si="63"/>
        <v/>
      </c>
      <c r="AB89" s="271" t="str">
        <f t="shared" si="65"/>
        <v>DELETE</v>
      </c>
      <c r="AC89" s="282" t="str">
        <f t="shared" ref="AC89:AC152" si="66">IF(OR(N89="",L89=""),"",N89-L89)</f>
        <v/>
      </c>
      <c r="AD89" s="392">
        <f t="shared" ref="AD89:AD152" si="67">IF(OR(R89="",P89=""),"",R89-P89)</f>
        <v>0</v>
      </c>
      <c r="AE89" s="392">
        <f t="shared" ref="AE89:AE152" si="68">IF(OR(V89="",T89=""),"",V89-T89)</f>
        <v>0</v>
      </c>
      <c r="AF89" s="270">
        <f t="shared" ref="AF89:AF152" si="69">IF(OR(Z89="",X89=""),"",Z89-X89)</f>
        <v>0</v>
      </c>
      <c r="AG89" s="256">
        <f t="shared" si="49"/>
        <v>0.18000000000000016</v>
      </c>
      <c r="AH89" s="257">
        <f t="shared" si="50"/>
        <v>6.3829787234042534E-2</v>
      </c>
      <c r="AI89" s="258" t="str">
        <f t="shared" si="51"/>
        <v/>
      </c>
      <c r="AJ89" s="259">
        <f t="shared" si="52"/>
        <v>3</v>
      </c>
      <c r="AK89" s="351">
        <f t="shared" si="53"/>
        <v>2.82</v>
      </c>
      <c r="AL89" s="338"/>
      <c r="AM89" s="337"/>
      <c r="AN89" s="338"/>
      <c r="AO89" s="339"/>
      <c r="AP89" s="34"/>
      <c r="AQ89" s="34"/>
      <c r="AR89" s="34"/>
      <c r="AS89" s="34"/>
      <c r="AT89" s="34"/>
      <c r="BR89" s="34"/>
    </row>
    <row r="90" spans="1:70" x14ac:dyDescent="0.2">
      <c r="A90" s="218">
        <v>4</v>
      </c>
      <c r="B90" s="72" t="str">
        <f>IF('ΑΛΑΝΤ ΠΑΡΑΓ ΚΡΕΑ ΕΛΑΙ ΣΠΟΡ'!B14="","",'ΑΛΑΝΤ ΠΑΡΑΓ ΚΡΕΑ ΕΛΑΙ ΣΠΟΡ'!B14)</f>
        <v>SNACK Καπνιστό Φιλέτο Γαλοπούλας 100g</v>
      </c>
      <c r="C90" s="198" t="str">
        <f>IF('ΑΛΑΝΤ ΠΑΡΑΓ ΚΡΕΑ ΕΛΑΙ ΣΠΟΡ'!C14="","",'ΑΛΑΝΤ ΠΑΡΑΓ ΚΡΕΑ ΕΛΑΙ ΣΠΟΡ'!C14)</f>
        <v/>
      </c>
      <c r="D90" s="199" t="str">
        <f>IF('ΑΛΑΝΤ ΠΑΡΑΓ ΚΡΕΑ ΕΛΑΙ ΣΠΟΡ'!D14="","",'ΑΛΑΝΤ ΠΑΡΑΓ ΚΡΕΑ ΕΛΑΙ ΣΠΟΡ'!D14)</f>
        <v/>
      </c>
      <c r="E90" s="198">
        <f>IF('ΑΛΑΝΤ ΠΑΡΑΓ ΚΡΕΑ ΕΛΑΙ ΣΠΟΡ'!E14="","",'ΑΛΑΝΤ ΠΑΡΑΓ ΚΡΕΑ ΕΛΑΙ ΣΠΟΡ'!E14)</f>
        <v>2</v>
      </c>
      <c r="F90" s="199" t="str">
        <f>IF('ΑΛΑΝΤ ΠΑΡΑΓ ΚΡΕΑ ΕΛΑΙ ΣΠΟΡ'!F14="","",'ΑΛΑΝΤ ΠΑΡΑΓ ΚΡΕΑ ΕΛΑΙ ΣΠΟΡ'!F14)</f>
        <v/>
      </c>
      <c r="G90" s="198" t="str">
        <f>IF('ΑΛΑΝΤ ΠΑΡΑΓ ΚΡΕΑ ΕΛΑΙ ΣΠΟΡ'!G14="","",'ΑΛΑΝΤ ΠΑΡΑΓ ΚΡΕΑ ΕΛΑΙ ΣΠΟΡ'!G14)</f>
        <v/>
      </c>
      <c r="H90" s="199" t="str">
        <f>IF('ΑΛΑΝΤ ΠΑΡΑΓ ΚΡΕΑ ΕΛΑΙ ΣΠΟΡ'!H14="","",'ΑΛΑΝΤ ΠΑΡΑΓ ΚΡΕΑ ΕΛΑΙ ΣΠΟΡ'!H14)</f>
        <v/>
      </c>
      <c r="I90" s="198" t="str">
        <f>IF('ΑΛΑΝΤ ΠΑΡΑΓ ΚΡΕΑ ΕΛΑΙ ΣΠΟΡ'!I14="","",'ΑΛΑΝΤ ΠΑΡΑΓ ΚΡΕΑ ΕΛΑΙ ΣΠΟΡ'!I14)</f>
        <v/>
      </c>
      <c r="J90" s="199" t="str">
        <f>IF('ΑΛΑΝΤ ΠΑΡΑΓ ΚΡΕΑ ΕΛΑΙ ΣΠΟΡ'!J14="","",'ΑΛΑΝΤ ΠΑΡΑΓ ΚΡΕΑ ΕΛΑΙ ΣΠΟΡ'!J14)</f>
        <v/>
      </c>
      <c r="K90" s="66" t="str">
        <f t="shared" si="64"/>
        <v>DELETE</v>
      </c>
      <c r="L90" s="359" t="s">
        <v>259</v>
      </c>
      <c r="M90" s="360" t="s">
        <v>259</v>
      </c>
      <c r="N90" s="375" t="str">
        <f t="shared" si="56"/>
        <v/>
      </c>
      <c r="O90" s="376" t="str">
        <f t="shared" si="57"/>
        <v/>
      </c>
      <c r="P90" s="361">
        <v>2</v>
      </c>
      <c r="Q90" s="361" t="s">
        <v>259</v>
      </c>
      <c r="R90" s="375">
        <f t="shared" si="58"/>
        <v>2</v>
      </c>
      <c r="S90" s="379" t="str">
        <f t="shared" si="59"/>
        <v/>
      </c>
      <c r="T90" s="359" t="s">
        <v>259</v>
      </c>
      <c r="U90" s="360" t="s">
        <v>259</v>
      </c>
      <c r="V90" s="375" t="str">
        <f t="shared" si="60"/>
        <v/>
      </c>
      <c r="W90" s="379" t="str">
        <f t="shared" si="61"/>
        <v/>
      </c>
      <c r="X90" s="359" t="s">
        <v>259</v>
      </c>
      <c r="Y90" s="360" t="s">
        <v>259</v>
      </c>
      <c r="Z90" s="375" t="str">
        <f t="shared" si="62"/>
        <v/>
      </c>
      <c r="AA90" s="381" t="str">
        <f t="shared" si="63"/>
        <v/>
      </c>
      <c r="AB90" s="271" t="str">
        <f t="shared" si="65"/>
        <v>DELETE</v>
      </c>
      <c r="AC90" s="282" t="str">
        <f t="shared" si="66"/>
        <v/>
      </c>
      <c r="AD90" s="392">
        <f t="shared" si="67"/>
        <v>0</v>
      </c>
      <c r="AE90" s="392" t="str">
        <f t="shared" si="68"/>
        <v/>
      </c>
      <c r="AF90" s="270" t="str">
        <f t="shared" si="69"/>
        <v/>
      </c>
      <c r="AG90" s="256">
        <f t="shared" si="49"/>
        <v>0</v>
      </c>
      <c r="AH90" s="257">
        <f t="shared" si="50"/>
        <v>0</v>
      </c>
      <c r="AI90" s="258" t="str">
        <f t="shared" si="51"/>
        <v/>
      </c>
      <c r="AJ90" s="259">
        <f t="shared" si="52"/>
        <v>2</v>
      </c>
      <c r="AK90" s="351">
        <f t="shared" si="53"/>
        <v>2</v>
      </c>
      <c r="AL90" s="338"/>
      <c r="AM90" s="337"/>
      <c r="AN90" s="338"/>
      <c r="AO90" s="339"/>
      <c r="AP90" s="34"/>
      <c r="AQ90" s="34"/>
      <c r="AR90" s="34"/>
      <c r="AS90" s="34"/>
      <c r="AT90" s="34"/>
      <c r="BR90" s="34"/>
    </row>
    <row r="91" spans="1:70" x14ac:dyDescent="0.2">
      <c r="A91" s="218">
        <v>5</v>
      </c>
      <c r="B91" s="72" t="str">
        <f>IF('ΑΛΑΝΤ ΠΑΡΑΓ ΚΡΕΑ ΕΛΑΙ ΣΠΟΡ'!B15="","",'ΑΛΑΝΤ ΠΑΡΑΓ ΚΡΕΑ ΕΛΑΙ ΣΠΟΡ'!B15)</f>
        <v>Α/ΦΟΙ ΛΑΜΠΡΙΑΝΙΔΗ Σαλάμι Έξτρα 300g</v>
      </c>
      <c r="C91" s="198" t="str">
        <f>IF('ΑΛΑΝΤ ΠΑΡΑΓ ΚΡΕΑ ΕΛΑΙ ΣΠΟΡ'!C15="","",'ΑΛΑΝΤ ΠΑΡΑΓ ΚΡΕΑ ΕΛΑΙ ΣΠΟΡ'!C15)</f>
        <v/>
      </c>
      <c r="D91" s="199" t="str">
        <f>IF('ΑΛΑΝΤ ΠΑΡΑΓ ΚΡΕΑ ΕΛΑΙ ΣΠΟΡ'!D15="","",'ΑΛΑΝΤ ΠΑΡΑΓ ΚΡΕΑ ΕΛΑΙ ΣΠΟΡ'!D15)</f>
        <v/>
      </c>
      <c r="E91" s="198">
        <f>IF('ΑΛΑΝΤ ΠΑΡΑΓ ΚΡΕΑ ΕΛΑΙ ΣΠΟΡ'!E15="","",'ΑΛΑΝΤ ΠΑΡΑΓ ΚΡΕΑ ΕΛΑΙ ΣΠΟΡ'!E15)</f>
        <v>2.1</v>
      </c>
      <c r="F91" s="199" t="str">
        <f>IF('ΑΛΑΝΤ ΠΑΡΑΓ ΚΡΕΑ ΕΛΑΙ ΣΠΟΡ'!F15="","",'ΑΛΑΝΤ ΠΑΡΑΓ ΚΡΕΑ ΕΛΑΙ ΣΠΟΡ'!F15)</f>
        <v/>
      </c>
      <c r="G91" s="198">
        <f>IF('ΑΛΑΝΤ ΠΑΡΑΓ ΚΡΕΑ ΕΛΑΙ ΣΠΟΡ'!G15="","",'ΑΛΑΝΤ ΠΑΡΑΓ ΚΡΕΑ ΕΛΑΙ ΣΠΟΡ'!G15)</f>
        <v>1.99</v>
      </c>
      <c r="H91" s="199" t="str">
        <f>IF('ΑΛΑΝΤ ΠΑΡΑΓ ΚΡΕΑ ΕΛΑΙ ΣΠΟΡ'!H15="","",'ΑΛΑΝΤ ΠΑΡΑΓ ΚΡΕΑ ΕΛΑΙ ΣΠΟΡ'!H15)</f>
        <v/>
      </c>
      <c r="I91" s="198">
        <f>IF('ΑΛΑΝΤ ΠΑΡΑΓ ΚΡΕΑ ΕΛΑΙ ΣΠΟΡ'!I15="","",'ΑΛΑΝΤ ΠΑΡΑΓ ΚΡΕΑ ΕΛΑΙ ΣΠΟΡ'!I15)</f>
        <v>2.25</v>
      </c>
      <c r="J91" s="199" t="str">
        <f>IF('ΑΛΑΝΤ ΠΑΡΑΓ ΚΡΕΑ ΕΛΑΙ ΣΠΟΡ'!J15="","",'ΑΛΑΝΤ ΠΑΡΑΓ ΚΡΕΑ ΕΛΑΙ ΣΠΟΡ'!J15)</f>
        <v/>
      </c>
      <c r="K91" s="66" t="str">
        <f t="shared" si="64"/>
        <v>DELETE</v>
      </c>
      <c r="L91" s="359" t="s">
        <v>259</v>
      </c>
      <c r="M91" s="360" t="s">
        <v>259</v>
      </c>
      <c r="N91" s="375" t="str">
        <f t="shared" si="56"/>
        <v/>
      </c>
      <c r="O91" s="376" t="str">
        <f t="shared" si="57"/>
        <v/>
      </c>
      <c r="P91" s="361">
        <v>2.1</v>
      </c>
      <c r="Q91" s="361" t="s">
        <v>259</v>
      </c>
      <c r="R91" s="375">
        <f t="shared" si="58"/>
        <v>2.1</v>
      </c>
      <c r="S91" s="379" t="str">
        <f t="shared" si="59"/>
        <v/>
      </c>
      <c r="T91" s="359">
        <v>1.99</v>
      </c>
      <c r="U91" s="360" t="s">
        <v>259</v>
      </c>
      <c r="V91" s="375">
        <f t="shared" si="60"/>
        <v>1.99</v>
      </c>
      <c r="W91" s="379" t="str">
        <f t="shared" si="61"/>
        <v/>
      </c>
      <c r="X91" s="359">
        <v>2.25</v>
      </c>
      <c r="Y91" s="360" t="s">
        <v>259</v>
      </c>
      <c r="Z91" s="375">
        <f t="shared" si="62"/>
        <v>2.25</v>
      </c>
      <c r="AA91" s="381" t="str">
        <f t="shared" si="63"/>
        <v/>
      </c>
      <c r="AB91" s="271" t="str">
        <f t="shared" si="65"/>
        <v>DELETE</v>
      </c>
      <c r="AC91" s="282" t="str">
        <f t="shared" si="66"/>
        <v/>
      </c>
      <c r="AD91" s="392">
        <f t="shared" si="67"/>
        <v>0</v>
      </c>
      <c r="AE91" s="392">
        <f t="shared" si="68"/>
        <v>0</v>
      </c>
      <c r="AF91" s="270">
        <f t="shared" si="69"/>
        <v>0</v>
      </c>
      <c r="AG91" s="256">
        <f t="shared" si="49"/>
        <v>0.26</v>
      </c>
      <c r="AH91" s="257">
        <f t="shared" si="50"/>
        <v>0.13065326633165819</v>
      </c>
      <c r="AI91" s="258" t="str">
        <f t="shared" si="51"/>
        <v/>
      </c>
      <c r="AJ91" s="259">
        <f t="shared" si="52"/>
        <v>2.25</v>
      </c>
      <c r="AK91" s="351">
        <f t="shared" si="53"/>
        <v>1.99</v>
      </c>
      <c r="AL91" s="338"/>
      <c r="AM91" s="337"/>
      <c r="AN91" s="338"/>
      <c r="AO91" s="339"/>
      <c r="AP91" s="34"/>
      <c r="AQ91" s="34"/>
      <c r="AR91" s="34"/>
      <c r="AS91" s="34"/>
      <c r="AT91" s="34"/>
      <c r="BR91" s="34"/>
    </row>
    <row r="92" spans="1:70" x14ac:dyDescent="0.2">
      <c r="A92" s="218">
        <v>6</v>
      </c>
      <c r="B92" s="72" t="str">
        <f>IF('ΑΛΑΝΤ ΠΑΡΑΓ ΚΡΕΑ ΕΛΑΙ ΣΠΟΡ'!B16="","",'ΑΛΑΝΤ ΠΑΡΑΓ ΚΡΕΑ ΕΛΑΙ ΣΠΟΡ'!B16)</f>
        <v>SNACK Σαλάμι αέρος 280g</v>
      </c>
      <c r="C92" s="198" t="str">
        <f>IF('ΑΛΑΝΤ ΠΑΡΑΓ ΚΡΕΑ ΕΛΑΙ ΣΠΟΡ'!C16="","",'ΑΛΑΝΤ ΠΑΡΑΓ ΚΡΕΑ ΕΛΑΙ ΣΠΟΡ'!C16)</f>
        <v/>
      </c>
      <c r="D92" s="199" t="str">
        <f>IF('ΑΛΑΝΤ ΠΑΡΑΓ ΚΡΕΑ ΕΛΑΙ ΣΠΟΡ'!D16="","",'ΑΛΑΝΤ ΠΑΡΑΓ ΚΡΕΑ ΕΛΑΙ ΣΠΟΡ'!D16)</f>
        <v/>
      </c>
      <c r="E92" s="198" t="str">
        <f>IF('ΑΛΑΝΤ ΠΑΡΑΓ ΚΡΕΑ ΕΛΑΙ ΣΠΟΡ'!E16="","",'ΑΛΑΝΤ ΠΑΡΑΓ ΚΡΕΑ ΕΛΑΙ ΣΠΟΡ'!E16)</f>
        <v/>
      </c>
      <c r="F92" s="199" t="str">
        <f>IF('ΑΛΑΝΤ ΠΑΡΑΓ ΚΡΕΑ ΕΛΑΙ ΣΠΟΡ'!F16="","",'ΑΛΑΝΤ ΠΑΡΑΓ ΚΡΕΑ ΕΛΑΙ ΣΠΟΡ'!F16)</f>
        <v/>
      </c>
      <c r="G92" s="198" t="str">
        <f>IF('ΑΛΑΝΤ ΠΑΡΑΓ ΚΡΕΑ ΕΛΑΙ ΣΠΟΡ'!G16="","",'ΑΛΑΝΤ ΠΑΡΑΓ ΚΡΕΑ ΕΛΑΙ ΣΠΟΡ'!G16)</f>
        <v/>
      </c>
      <c r="H92" s="199" t="str">
        <f>IF('ΑΛΑΝΤ ΠΑΡΑΓ ΚΡΕΑ ΕΛΑΙ ΣΠΟΡ'!H16="","",'ΑΛΑΝΤ ΠΑΡΑΓ ΚΡΕΑ ΕΛΑΙ ΣΠΟΡ'!H16)</f>
        <v/>
      </c>
      <c r="I92" s="198" t="str">
        <f>IF('ΑΛΑΝΤ ΠΑΡΑΓ ΚΡΕΑ ΕΛΑΙ ΣΠΟΡ'!I16="","",'ΑΛΑΝΤ ΠΑΡΑΓ ΚΡΕΑ ΕΛΑΙ ΣΠΟΡ'!I16)</f>
        <v/>
      </c>
      <c r="J92" s="199" t="str">
        <f>IF('ΑΛΑΝΤ ΠΑΡΑΓ ΚΡΕΑ ΕΛΑΙ ΣΠΟΡ'!J16="","",'ΑΛΑΝΤ ΠΑΡΑΓ ΚΡΕΑ ΕΛΑΙ ΣΠΟΡ'!J16)</f>
        <v/>
      </c>
      <c r="K92" s="66" t="str">
        <f t="shared" si="64"/>
        <v>DELETE</v>
      </c>
      <c r="L92" s="359" t="s">
        <v>259</v>
      </c>
      <c r="M92" s="360" t="s">
        <v>259</v>
      </c>
      <c r="N92" s="375" t="str">
        <f t="shared" si="56"/>
        <v/>
      </c>
      <c r="O92" s="376" t="str">
        <f t="shared" si="57"/>
        <v/>
      </c>
      <c r="P92" s="361" t="s">
        <v>259</v>
      </c>
      <c r="Q92" s="361" t="s">
        <v>259</v>
      </c>
      <c r="R92" s="375" t="str">
        <f t="shared" si="58"/>
        <v/>
      </c>
      <c r="S92" s="379" t="str">
        <f t="shared" si="59"/>
        <v/>
      </c>
      <c r="T92" s="359" t="s">
        <v>259</v>
      </c>
      <c r="U92" s="360" t="s">
        <v>259</v>
      </c>
      <c r="V92" s="375" t="str">
        <f t="shared" si="60"/>
        <v/>
      </c>
      <c r="W92" s="379" t="str">
        <f t="shared" si="61"/>
        <v/>
      </c>
      <c r="X92" s="359" t="s">
        <v>259</v>
      </c>
      <c r="Y92" s="360" t="s">
        <v>259</v>
      </c>
      <c r="Z92" s="375" t="str">
        <f t="shared" si="62"/>
        <v/>
      </c>
      <c r="AA92" s="381" t="str">
        <f t="shared" si="63"/>
        <v/>
      </c>
      <c r="AB92" s="271" t="str">
        <f t="shared" si="65"/>
        <v>DELETE</v>
      </c>
      <c r="AC92" s="282" t="str">
        <f t="shared" si="66"/>
        <v/>
      </c>
      <c r="AD92" s="392" t="str">
        <f t="shared" si="67"/>
        <v/>
      </c>
      <c r="AE92" s="392" t="str">
        <f t="shared" si="68"/>
        <v/>
      </c>
      <c r="AF92" s="270" t="str">
        <f t="shared" si="69"/>
        <v/>
      </c>
      <c r="AG92" s="256" t="str">
        <f t="shared" si="49"/>
        <v/>
      </c>
      <c r="AH92" s="257" t="str">
        <f t="shared" si="50"/>
        <v/>
      </c>
      <c r="AI92" s="258" t="str">
        <f t="shared" si="51"/>
        <v/>
      </c>
      <c r="AJ92" s="259" t="str">
        <f t="shared" si="52"/>
        <v/>
      </c>
      <c r="AK92" s="351" t="str">
        <f t="shared" si="53"/>
        <v/>
      </c>
      <c r="AL92" s="338"/>
      <c r="AM92" s="337"/>
      <c r="AN92" s="338"/>
      <c r="AO92" s="339"/>
      <c r="AP92" s="34"/>
      <c r="AQ92" s="34"/>
      <c r="AR92" s="34"/>
      <c r="AS92" s="34"/>
      <c r="AT92" s="34"/>
      <c r="BR92" s="34"/>
    </row>
    <row r="93" spans="1:70" x14ac:dyDescent="0.2">
      <c r="A93" s="218">
        <v>7</v>
      </c>
      <c r="B93" s="72" t="str">
        <f>IF('ΑΛΑΝΤ ΠΑΡΑΓ ΚΡΕΑ ΕΛΑΙ ΣΠΟΡ'!B17="","",'ΑΛΑΝΤ ΠΑΡΑΓ ΚΡΕΑ ΕΛΑΙ ΣΠΟΡ'!B17)</f>
        <v>ΓΡΗΓΟΡΙΟΥ Σαλάμι Έξτρα 300g</v>
      </c>
      <c r="C93" s="198" t="str">
        <f>IF('ΑΛΑΝΤ ΠΑΡΑΓ ΚΡΕΑ ΕΛΑΙ ΣΠΟΡ'!C17="","",'ΑΛΑΝΤ ΠΑΡΑΓ ΚΡΕΑ ΕΛΑΙ ΣΠΟΡ'!C17)</f>
        <v/>
      </c>
      <c r="D93" s="199" t="str">
        <f>IF('ΑΛΑΝΤ ΠΑΡΑΓ ΚΡΕΑ ΕΛΑΙ ΣΠΟΡ'!D17="","",'ΑΛΑΝΤ ΠΑΡΑΓ ΚΡΕΑ ΕΛΑΙ ΣΠΟΡ'!D17)</f>
        <v/>
      </c>
      <c r="E93" s="198">
        <f>IF('ΑΛΑΝΤ ΠΑΡΑΓ ΚΡΕΑ ΕΛΑΙ ΣΠΟΡ'!E17="","",'ΑΛΑΝΤ ΠΑΡΑΓ ΚΡΕΑ ΕΛΑΙ ΣΠΟΡ'!E17)</f>
        <v>2.14</v>
      </c>
      <c r="F93" s="199" t="str">
        <f>IF('ΑΛΑΝΤ ΠΑΡΑΓ ΚΡΕΑ ΕΛΑΙ ΣΠΟΡ'!F17="","",'ΑΛΑΝΤ ΠΑΡΑΓ ΚΡΕΑ ΕΛΑΙ ΣΠΟΡ'!F17)</f>
        <v/>
      </c>
      <c r="G93" s="198">
        <f>IF('ΑΛΑΝΤ ΠΑΡΑΓ ΚΡΕΑ ΕΛΑΙ ΣΠΟΡ'!G17="","",'ΑΛΑΝΤ ΠΑΡΑΓ ΚΡΕΑ ΕΛΑΙ ΣΠΟΡ'!G17)</f>
        <v>2.12</v>
      </c>
      <c r="H93" s="199" t="str">
        <f>IF('ΑΛΑΝΤ ΠΑΡΑΓ ΚΡΕΑ ΕΛΑΙ ΣΠΟΡ'!H17="","",'ΑΛΑΝΤ ΠΑΡΑΓ ΚΡΕΑ ΕΛΑΙ ΣΠΟΡ'!H17)</f>
        <v/>
      </c>
      <c r="I93" s="198">
        <f>IF('ΑΛΑΝΤ ΠΑΡΑΓ ΚΡΕΑ ΕΛΑΙ ΣΠΟΡ'!I17="","",'ΑΛΑΝΤ ΠΑΡΑΓ ΚΡΕΑ ΕΛΑΙ ΣΠΟΡ'!I17)</f>
        <v>2.19</v>
      </c>
      <c r="J93" s="199" t="str">
        <f>IF('ΑΛΑΝΤ ΠΑΡΑΓ ΚΡΕΑ ΕΛΑΙ ΣΠΟΡ'!J17="","",'ΑΛΑΝΤ ΠΑΡΑΓ ΚΡΕΑ ΕΛΑΙ ΣΠΟΡ'!J17)</f>
        <v/>
      </c>
      <c r="K93" s="66" t="str">
        <f t="shared" si="64"/>
        <v>DELETE</v>
      </c>
      <c r="L93" s="359">
        <v>2.7</v>
      </c>
      <c r="M93" s="360" t="s">
        <v>259</v>
      </c>
      <c r="N93" s="375" t="str">
        <f t="shared" si="56"/>
        <v/>
      </c>
      <c r="O93" s="376" t="str">
        <f t="shared" si="57"/>
        <v/>
      </c>
      <c r="P93" s="361">
        <v>2.14</v>
      </c>
      <c r="Q93" s="361" t="s">
        <v>259</v>
      </c>
      <c r="R93" s="375">
        <f t="shared" si="58"/>
        <v>2.14</v>
      </c>
      <c r="S93" s="379" t="str">
        <f t="shared" si="59"/>
        <v/>
      </c>
      <c r="T93" s="359">
        <v>2.12</v>
      </c>
      <c r="U93" s="360" t="s">
        <v>259</v>
      </c>
      <c r="V93" s="375">
        <f t="shared" si="60"/>
        <v>2.12</v>
      </c>
      <c r="W93" s="379" t="str">
        <f t="shared" si="61"/>
        <v/>
      </c>
      <c r="X93" s="359">
        <v>2.19</v>
      </c>
      <c r="Y93" s="360" t="s">
        <v>259</v>
      </c>
      <c r="Z93" s="375">
        <f t="shared" si="62"/>
        <v>2.19</v>
      </c>
      <c r="AA93" s="381" t="str">
        <f t="shared" si="63"/>
        <v/>
      </c>
      <c r="AB93" s="271" t="str">
        <f t="shared" si="65"/>
        <v>DELETE</v>
      </c>
      <c r="AC93" s="282" t="str">
        <f t="shared" si="66"/>
        <v/>
      </c>
      <c r="AD93" s="392">
        <f t="shared" si="67"/>
        <v>0</v>
      </c>
      <c r="AE93" s="392">
        <f t="shared" si="68"/>
        <v>0</v>
      </c>
      <c r="AF93" s="270">
        <f t="shared" si="69"/>
        <v>0</v>
      </c>
      <c r="AG93" s="256">
        <f t="shared" si="49"/>
        <v>6.999999999999984E-2</v>
      </c>
      <c r="AH93" s="257">
        <f t="shared" si="50"/>
        <v>3.3018867924528239E-2</v>
      </c>
      <c r="AI93" s="258" t="str">
        <f t="shared" si="51"/>
        <v/>
      </c>
      <c r="AJ93" s="259">
        <f t="shared" si="52"/>
        <v>2.19</v>
      </c>
      <c r="AK93" s="351">
        <f t="shared" si="53"/>
        <v>2.12</v>
      </c>
      <c r="AL93" s="338"/>
      <c r="AM93" s="337"/>
      <c r="AN93" s="338"/>
      <c r="AO93" s="339"/>
      <c r="AP93" s="34"/>
      <c r="AQ93" s="34"/>
      <c r="AR93" s="34"/>
      <c r="AS93" s="34"/>
      <c r="AT93" s="34"/>
      <c r="BR93" s="34"/>
    </row>
    <row r="94" spans="1:70" x14ac:dyDescent="0.2">
      <c r="A94" s="218">
        <v>8</v>
      </c>
      <c r="B94" s="72" t="str">
        <f>IF('ΑΛΑΝΤ ΠΑΡΑΓ ΚΡΕΑ ΕΛΑΙ ΣΠΟΡ'!B18="","",'ΑΛΑΝΤ ΠΑΡΑΓ ΚΡΕΑ ΕΛΑΙ ΣΠΟΡ'!B18)</f>
        <v>ΓΡΗΓΟΡΙΟΥ Λουκάνικα Χωριάτικα Πιτσιλιάς 300g</v>
      </c>
      <c r="C94" s="198">
        <f>IF('ΑΛΑΝΤ ΠΑΡΑΓ ΚΡΕΑ ΕΛΑΙ ΣΠΟΡ'!C18="","",'ΑΛΑΝΤ ΠΑΡΑΓ ΚΡΕΑ ΕΛΑΙ ΣΠΟΡ'!C18)</f>
        <v>3.93</v>
      </c>
      <c r="D94" s="199" t="str">
        <f>IF('ΑΛΑΝΤ ΠΑΡΑΓ ΚΡΕΑ ΕΛΑΙ ΣΠΟΡ'!D18="","",'ΑΛΑΝΤ ΠΑΡΑΓ ΚΡΕΑ ΕΛΑΙ ΣΠΟΡ'!D18)</f>
        <v/>
      </c>
      <c r="E94" s="198">
        <f>IF('ΑΛΑΝΤ ΠΑΡΑΓ ΚΡΕΑ ΕΛΑΙ ΣΠΟΡ'!E18="","",'ΑΛΑΝΤ ΠΑΡΑΓ ΚΡΕΑ ΕΛΑΙ ΣΠΟΡ'!E18)</f>
        <v>3.5</v>
      </c>
      <c r="F94" s="199" t="str">
        <f>IF('ΑΛΑΝΤ ΠΑΡΑΓ ΚΡΕΑ ΕΛΑΙ ΣΠΟΡ'!F18="","",'ΑΛΑΝΤ ΠΑΡΑΓ ΚΡΕΑ ΕΛΑΙ ΣΠΟΡ'!F18)</f>
        <v/>
      </c>
      <c r="G94" s="198">
        <f>IF('ΑΛΑΝΤ ΠΑΡΑΓ ΚΡΕΑ ΕΛΑΙ ΣΠΟΡ'!G18="","",'ΑΛΑΝΤ ΠΑΡΑΓ ΚΡΕΑ ΕΛΑΙ ΣΠΟΡ'!G18)</f>
        <v>3.57</v>
      </c>
      <c r="H94" s="199" t="str">
        <f>IF('ΑΛΑΝΤ ΠΑΡΑΓ ΚΡΕΑ ΕΛΑΙ ΣΠΟΡ'!H18="","",'ΑΛΑΝΤ ΠΑΡΑΓ ΚΡΕΑ ΕΛΑΙ ΣΠΟΡ'!H18)</f>
        <v/>
      </c>
      <c r="I94" s="198">
        <f>IF('ΑΛΑΝΤ ΠΑΡΑΓ ΚΡΕΑ ΕΛΑΙ ΣΠΟΡ'!I18="","",'ΑΛΑΝΤ ΠΑΡΑΓ ΚΡΕΑ ΕΛΑΙ ΣΠΟΡ'!I18)</f>
        <v>3.59</v>
      </c>
      <c r="J94" s="199" t="str">
        <f>IF('ΑΛΑΝΤ ΠΑΡΑΓ ΚΡΕΑ ΕΛΑΙ ΣΠΟΡ'!J18="","",'ΑΛΑΝΤ ΠΑΡΑΓ ΚΡΕΑ ΕΛΑΙ ΣΠΟΡ'!J18)</f>
        <v/>
      </c>
      <c r="K94" s="66" t="str">
        <f t="shared" si="64"/>
        <v/>
      </c>
      <c r="L94" s="359">
        <v>3.93</v>
      </c>
      <c r="M94" s="360" t="s">
        <v>259</v>
      </c>
      <c r="N94" s="375">
        <f t="shared" si="56"/>
        <v>3.93</v>
      </c>
      <c r="O94" s="376" t="str">
        <f t="shared" si="57"/>
        <v/>
      </c>
      <c r="P94" s="361">
        <v>3.5</v>
      </c>
      <c r="Q94" s="361" t="s">
        <v>259</v>
      </c>
      <c r="R94" s="375">
        <f t="shared" si="58"/>
        <v>3.5</v>
      </c>
      <c r="S94" s="379" t="str">
        <f t="shared" si="59"/>
        <v/>
      </c>
      <c r="T94" s="359">
        <v>3.57</v>
      </c>
      <c r="U94" s="360" t="s">
        <v>259</v>
      </c>
      <c r="V94" s="375">
        <f t="shared" si="60"/>
        <v>3.57</v>
      </c>
      <c r="W94" s="379" t="str">
        <f t="shared" si="61"/>
        <v/>
      </c>
      <c r="X94" s="359">
        <v>3.59</v>
      </c>
      <c r="Y94" s="360" t="s">
        <v>259</v>
      </c>
      <c r="Z94" s="375">
        <f t="shared" si="62"/>
        <v>3.59</v>
      </c>
      <c r="AA94" s="381" t="str">
        <f t="shared" si="63"/>
        <v/>
      </c>
      <c r="AB94" s="271" t="str">
        <f t="shared" si="65"/>
        <v/>
      </c>
      <c r="AC94" s="282">
        <f t="shared" si="66"/>
        <v>0</v>
      </c>
      <c r="AD94" s="392">
        <f t="shared" si="67"/>
        <v>0</v>
      </c>
      <c r="AE94" s="392">
        <f t="shared" si="68"/>
        <v>0</v>
      </c>
      <c r="AF94" s="270">
        <f t="shared" si="69"/>
        <v>0</v>
      </c>
      <c r="AG94" s="256">
        <f t="shared" si="49"/>
        <v>0.43000000000000016</v>
      </c>
      <c r="AH94" s="257">
        <f t="shared" si="50"/>
        <v>0.122857142857143</v>
      </c>
      <c r="AI94" s="258" t="str">
        <f t="shared" si="51"/>
        <v/>
      </c>
      <c r="AJ94" s="259">
        <f t="shared" si="52"/>
        <v>3.93</v>
      </c>
      <c r="AK94" s="351">
        <f t="shared" si="53"/>
        <v>3.5</v>
      </c>
      <c r="AL94" s="338"/>
      <c r="AM94" s="337"/>
      <c r="AN94" s="338"/>
      <c r="AO94" s="339"/>
      <c r="AP94" s="34"/>
      <c r="AQ94" s="34"/>
      <c r="AR94" s="34"/>
      <c r="AS94" s="34"/>
      <c r="AT94" s="34"/>
      <c r="BR94" s="34"/>
    </row>
    <row r="95" spans="1:70" x14ac:dyDescent="0.2">
      <c r="A95" s="218">
        <v>9</v>
      </c>
      <c r="B95" s="72" t="str">
        <f>IF('ΑΛΑΝΤ ΠΑΡΑΓ ΚΡΕΑ ΕΛΑΙ ΣΠΟΡ'!B19="","",'ΑΛΑΝΤ ΠΑΡΑΓ ΚΡΕΑ ΕΛΑΙ ΣΠΟΡ'!B19)</f>
        <v>SNACK Λουκάνικα Κρασάτα 300g</v>
      </c>
      <c r="C95" s="198" t="str">
        <f>IF('ΑΛΑΝΤ ΠΑΡΑΓ ΚΡΕΑ ΕΛΑΙ ΣΠΟΡ'!C19="","",'ΑΛΑΝΤ ΠΑΡΑΓ ΚΡΕΑ ΕΛΑΙ ΣΠΟΡ'!C19)</f>
        <v/>
      </c>
      <c r="D95" s="199" t="str">
        <f>IF('ΑΛΑΝΤ ΠΑΡΑΓ ΚΡΕΑ ΕΛΑΙ ΣΠΟΡ'!D19="","",'ΑΛΑΝΤ ΠΑΡΑΓ ΚΡΕΑ ΕΛΑΙ ΣΠΟΡ'!D19)</f>
        <v/>
      </c>
      <c r="E95" s="198" t="str">
        <f>IF('ΑΛΑΝΤ ΠΑΡΑΓ ΚΡΕΑ ΕΛΑΙ ΣΠΟΡ'!E19="","",'ΑΛΑΝΤ ΠΑΡΑΓ ΚΡΕΑ ΕΛΑΙ ΣΠΟΡ'!E19)</f>
        <v/>
      </c>
      <c r="F95" s="199" t="str">
        <f>IF('ΑΛΑΝΤ ΠΑΡΑΓ ΚΡΕΑ ΕΛΑΙ ΣΠΟΡ'!F19="","",'ΑΛΑΝΤ ΠΑΡΑΓ ΚΡΕΑ ΕΛΑΙ ΣΠΟΡ'!F19)</f>
        <v/>
      </c>
      <c r="G95" s="198" t="str">
        <f>IF('ΑΛΑΝΤ ΠΑΡΑΓ ΚΡΕΑ ΕΛΑΙ ΣΠΟΡ'!G19="","",'ΑΛΑΝΤ ΠΑΡΑΓ ΚΡΕΑ ΕΛΑΙ ΣΠΟΡ'!G19)</f>
        <v/>
      </c>
      <c r="H95" s="199" t="str">
        <f>IF('ΑΛΑΝΤ ΠΑΡΑΓ ΚΡΕΑ ΕΛΑΙ ΣΠΟΡ'!H19="","",'ΑΛΑΝΤ ΠΑΡΑΓ ΚΡΕΑ ΕΛΑΙ ΣΠΟΡ'!H19)</f>
        <v/>
      </c>
      <c r="I95" s="198" t="str">
        <f>IF('ΑΛΑΝΤ ΠΑΡΑΓ ΚΡΕΑ ΕΛΑΙ ΣΠΟΡ'!I19="","",'ΑΛΑΝΤ ΠΑΡΑΓ ΚΡΕΑ ΕΛΑΙ ΣΠΟΡ'!I19)</f>
        <v/>
      </c>
      <c r="J95" s="199" t="str">
        <f>IF('ΑΛΑΝΤ ΠΑΡΑΓ ΚΡΕΑ ΕΛΑΙ ΣΠΟΡ'!J19="","",'ΑΛΑΝΤ ΠΑΡΑΓ ΚΡΕΑ ΕΛΑΙ ΣΠΟΡ'!J19)</f>
        <v/>
      </c>
      <c r="K95" s="66" t="str">
        <f t="shared" si="64"/>
        <v>DELETE</v>
      </c>
      <c r="L95" s="359" t="s">
        <v>259</v>
      </c>
      <c r="M95" s="360" t="s">
        <v>259</v>
      </c>
      <c r="N95" s="375" t="str">
        <f t="shared" si="56"/>
        <v/>
      </c>
      <c r="O95" s="376" t="str">
        <f t="shared" si="57"/>
        <v/>
      </c>
      <c r="P95" s="361" t="s">
        <v>259</v>
      </c>
      <c r="Q95" s="361" t="s">
        <v>259</v>
      </c>
      <c r="R95" s="375" t="str">
        <f t="shared" si="58"/>
        <v/>
      </c>
      <c r="S95" s="379" t="str">
        <f t="shared" si="59"/>
        <v/>
      </c>
      <c r="T95" s="359" t="s">
        <v>259</v>
      </c>
      <c r="U95" s="360" t="s">
        <v>259</v>
      </c>
      <c r="V95" s="375" t="str">
        <f t="shared" si="60"/>
        <v/>
      </c>
      <c r="W95" s="379" t="str">
        <f t="shared" si="61"/>
        <v/>
      </c>
      <c r="X95" s="359" t="s">
        <v>259</v>
      </c>
      <c r="Y95" s="360" t="s">
        <v>259</v>
      </c>
      <c r="Z95" s="375" t="str">
        <f t="shared" si="62"/>
        <v/>
      </c>
      <c r="AA95" s="381" t="str">
        <f t="shared" si="63"/>
        <v/>
      </c>
      <c r="AB95" s="271" t="str">
        <f t="shared" si="65"/>
        <v>DELETE</v>
      </c>
      <c r="AC95" s="282" t="str">
        <f t="shared" si="66"/>
        <v/>
      </c>
      <c r="AD95" s="392" t="str">
        <f t="shared" si="67"/>
        <v/>
      </c>
      <c r="AE95" s="392" t="str">
        <f t="shared" si="68"/>
        <v/>
      </c>
      <c r="AF95" s="270" t="str">
        <f t="shared" si="69"/>
        <v/>
      </c>
      <c r="AG95" s="256" t="str">
        <f t="shared" si="49"/>
        <v/>
      </c>
      <c r="AH95" s="257" t="str">
        <f t="shared" si="50"/>
        <v/>
      </c>
      <c r="AI95" s="258" t="str">
        <f t="shared" si="51"/>
        <v/>
      </c>
      <c r="AJ95" s="259" t="str">
        <f t="shared" si="52"/>
        <v/>
      </c>
      <c r="AK95" s="351" t="str">
        <f t="shared" si="53"/>
        <v/>
      </c>
      <c r="AL95" s="338"/>
      <c r="AM95" s="337"/>
      <c r="AN95" s="338"/>
      <c r="AO95" s="339"/>
      <c r="AP95" s="34"/>
      <c r="AQ95" s="34"/>
      <c r="AR95" s="34"/>
      <c r="AS95" s="34"/>
      <c r="AT95" s="34"/>
      <c r="BR95" s="34"/>
    </row>
    <row r="96" spans="1:70" x14ac:dyDescent="0.2">
      <c r="A96" s="218">
        <v>10</v>
      </c>
      <c r="B96" s="72" t="str">
        <f>IF('ΑΛΑΝΤ ΠΑΡΑΓ ΚΡΕΑ ΕΛΑΙ ΣΠΟΡ'!B20="","",'ΑΛΑΝΤ ΠΑΡΑΓ ΚΡΕΑ ΕΛΑΙ ΣΠΟΡ'!B20)</f>
        <v>Α/ΦΟΙ ΛΑΜΠΡΙΑΝΙΔΗ Λουκάνικα Χωριάτικα 500g</v>
      </c>
      <c r="C96" s="198" t="str">
        <f>IF('ΑΛΑΝΤ ΠΑΡΑΓ ΚΡΕΑ ΕΛΑΙ ΣΠΟΡ'!C20="","",'ΑΛΑΝΤ ΠΑΡΑΓ ΚΡΕΑ ΕΛΑΙ ΣΠΟΡ'!C20)</f>
        <v/>
      </c>
      <c r="D96" s="199" t="str">
        <f>IF('ΑΛΑΝΤ ΠΑΡΑΓ ΚΡΕΑ ΕΛΑΙ ΣΠΟΡ'!D20="","",'ΑΛΑΝΤ ΠΑΡΑΓ ΚΡΕΑ ΕΛΑΙ ΣΠΟΡ'!D20)</f>
        <v/>
      </c>
      <c r="E96" s="198">
        <f>IF('ΑΛΑΝΤ ΠΑΡΑΓ ΚΡΕΑ ΕΛΑΙ ΣΠΟΡ'!E20="","",'ΑΛΑΝΤ ΠΑΡΑΓ ΚΡΕΑ ΕΛΑΙ ΣΠΟΡ'!E20)</f>
        <v>5.51</v>
      </c>
      <c r="F96" s="199" t="str">
        <f>IF('ΑΛΑΝΤ ΠΑΡΑΓ ΚΡΕΑ ΕΛΑΙ ΣΠΟΡ'!F20="","",'ΑΛΑΝΤ ΠΑΡΑΓ ΚΡΕΑ ΕΛΑΙ ΣΠΟΡ'!F20)</f>
        <v/>
      </c>
      <c r="G96" s="198">
        <f>IF('ΑΛΑΝΤ ΠΑΡΑΓ ΚΡΕΑ ΕΛΑΙ ΣΠΟΡ'!G20="","",'ΑΛΑΝΤ ΠΑΡΑΓ ΚΡΕΑ ΕΛΑΙ ΣΠΟΡ'!G20)</f>
        <v>5.2</v>
      </c>
      <c r="H96" s="199" t="str">
        <f>IF('ΑΛΑΝΤ ΠΑΡΑΓ ΚΡΕΑ ΕΛΑΙ ΣΠΟΡ'!H20="","",'ΑΛΑΝΤ ΠΑΡΑΓ ΚΡΕΑ ΕΛΑΙ ΣΠΟΡ'!H20)</f>
        <v/>
      </c>
      <c r="I96" s="198" t="str">
        <f>IF('ΑΛΑΝΤ ΠΑΡΑΓ ΚΡΕΑ ΕΛΑΙ ΣΠΟΡ'!I20="","",'ΑΛΑΝΤ ΠΑΡΑΓ ΚΡΕΑ ΕΛΑΙ ΣΠΟΡ'!I20)</f>
        <v/>
      </c>
      <c r="J96" s="199" t="str">
        <f>IF('ΑΛΑΝΤ ΠΑΡΑΓ ΚΡΕΑ ΕΛΑΙ ΣΠΟΡ'!J20="","",'ΑΛΑΝΤ ΠΑΡΑΓ ΚΡΕΑ ΕΛΑΙ ΣΠΟΡ'!J20)</f>
        <v/>
      </c>
      <c r="K96" s="66" t="str">
        <f t="shared" si="64"/>
        <v>DELETE</v>
      </c>
      <c r="L96" s="359" t="s">
        <v>259</v>
      </c>
      <c r="M96" s="360" t="s">
        <v>259</v>
      </c>
      <c r="N96" s="375" t="str">
        <f t="shared" si="56"/>
        <v/>
      </c>
      <c r="O96" s="376" t="str">
        <f t="shared" si="57"/>
        <v/>
      </c>
      <c r="P96" s="361">
        <v>5.51</v>
      </c>
      <c r="Q96" s="361" t="s">
        <v>259</v>
      </c>
      <c r="R96" s="375">
        <f t="shared" si="58"/>
        <v>5.51</v>
      </c>
      <c r="S96" s="379" t="str">
        <f t="shared" si="59"/>
        <v/>
      </c>
      <c r="T96" s="359">
        <v>5.2</v>
      </c>
      <c r="U96" s="360" t="s">
        <v>259</v>
      </c>
      <c r="V96" s="375">
        <f t="shared" si="60"/>
        <v>5.2</v>
      </c>
      <c r="W96" s="379" t="str">
        <f t="shared" si="61"/>
        <v/>
      </c>
      <c r="X96" s="359" t="s">
        <v>259</v>
      </c>
      <c r="Y96" s="360" t="s">
        <v>259</v>
      </c>
      <c r="Z96" s="375" t="str">
        <f t="shared" si="62"/>
        <v/>
      </c>
      <c r="AA96" s="381" t="str">
        <f t="shared" si="63"/>
        <v/>
      </c>
      <c r="AB96" s="271" t="str">
        <f t="shared" si="65"/>
        <v>DELETE</v>
      </c>
      <c r="AC96" s="282" t="str">
        <f t="shared" si="66"/>
        <v/>
      </c>
      <c r="AD96" s="392">
        <f t="shared" si="67"/>
        <v>0</v>
      </c>
      <c r="AE96" s="392">
        <f t="shared" si="68"/>
        <v>0</v>
      </c>
      <c r="AF96" s="270" t="str">
        <f t="shared" si="69"/>
        <v/>
      </c>
      <c r="AG96" s="256">
        <f t="shared" si="49"/>
        <v>0.30999999999999961</v>
      </c>
      <c r="AH96" s="257">
        <f t="shared" si="50"/>
        <v>5.9615384615384626E-2</v>
      </c>
      <c r="AI96" s="258" t="str">
        <f t="shared" si="51"/>
        <v/>
      </c>
      <c r="AJ96" s="259">
        <f t="shared" si="52"/>
        <v>5.51</v>
      </c>
      <c r="AK96" s="351">
        <f t="shared" si="53"/>
        <v>5.2</v>
      </c>
      <c r="AL96" s="338"/>
      <c r="AM96" s="337"/>
      <c r="AN96" s="338"/>
      <c r="AO96" s="339"/>
      <c r="AP96" s="34"/>
      <c r="AQ96" s="34"/>
      <c r="AR96" s="34"/>
      <c r="AS96" s="34"/>
      <c r="AT96" s="34"/>
      <c r="BR96" s="34"/>
    </row>
    <row r="97" spans="1:70" x14ac:dyDescent="0.2">
      <c r="A97" s="218">
        <v>11</v>
      </c>
      <c r="B97" s="72" t="str">
        <f>IF('ΑΛΑΝΤ ΠΑΡΑΓ ΚΡΕΑ ΕΛΑΙ ΣΠΟΡ'!B21="","",'ΑΛΑΝΤ ΠΑΡΑΓ ΚΡΕΑ ΕΛΑΙ ΣΠΟΡ'!B21)</f>
        <v>Α/ΦΟΙ ΛΑΜΠΡΙΑΝΙΔΗ Καπνιστή Λούντζα 150g</v>
      </c>
      <c r="C97" s="198" t="str">
        <f>IF('ΑΛΑΝΤ ΠΑΡΑΓ ΚΡΕΑ ΕΛΑΙ ΣΠΟΡ'!C21="","",'ΑΛΑΝΤ ΠΑΡΑΓ ΚΡΕΑ ΕΛΑΙ ΣΠΟΡ'!C21)</f>
        <v/>
      </c>
      <c r="D97" s="199" t="str">
        <f>IF('ΑΛΑΝΤ ΠΑΡΑΓ ΚΡΕΑ ΕΛΑΙ ΣΠΟΡ'!D21="","",'ΑΛΑΝΤ ΠΑΡΑΓ ΚΡΕΑ ΕΛΑΙ ΣΠΟΡ'!D21)</f>
        <v/>
      </c>
      <c r="E97" s="198">
        <f>IF('ΑΛΑΝΤ ΠΑΡΑΓ ΚΡΕΑ ΕΛΑΙ ΣΠΟΡ'!E21="","",'ΑΛΑΝΤ ΠΑΡΑΓ ΚΡΕΑ ΕΛΑΙ ΣΠΟΡ'!E21)</f>
        <v>3.05</v>
      </c>
      <c r="F97" s="199" t="str">
        <f>IF('ΑΛΑΝΤ ΠΑΡΑΓ ΚΡΕΑ ΕΛΑΙ ΣΠΟΡ'!F21="","",'ΑΛΑΝΤ ΠΑΡΑΓ ΚΡΕΑ ΕΛΑΙ ΣΠΟΡ'!F21)</f>
        <v/>
      </c>
      <c r="G97" s="198">
        <f>IF('ΑΛΑΝΤ ΠΑΡΑΓ ΚΡΕΑ ΕΛΑΙ ΣΠΟΡ'!G21="","",'ΑΛΑΝΤ ΠΑΡΑΓ ΚΡΕΑ ΕΛΑΙ ΣΠΟΡ'!G21)</f>
        <v>2.88</v>
      </c>
      <c r="H97" s="199" t="str">
        <f>IF('ΑΛΑΝΤ ΠΑΡΑΓ ΚΡΕΑ ΕΛΑΙ ΣΠΟΡ'!H21="","",'ΑΛΑΝΤ ΠΑΡΑΓ ΚΡΕΑ ΕΛΑΙ ΣΠΟΡ'!H21)</f>
        <v/>
      </c>
      <c r="I97" s="198" t="str">
        <f>IF('ΑΛΑΝΤ ΠΑΡΑΓ ΚΡΕΑ ΕΛΑΙ ΣΠΟΡ'!I21="","",'ΑΛΑΝΤ ΠΑΡΑΓ ΚΡΕΑ ΕΛΑΙ ΣΠΟΡ'!I21)</f>
        <v/>
      </c>
      <c r="J97" s="199" t="str">
        <f>IF('ΑΛΑΝΤ ΠΑΡΑΓ ΚΡΕΑ ΕΛΑΙ ΣΠΟΡ'!J21="","",'ΑΛΑΝΤ ΠΑΡΑΓ ΚΡΕΑ ΕΛΑΙ ΣΠΟΡ'!J21)</f>
        <v/>
      </c>
      <c r="K97" s="66" t="str">
        <f t="shared" si="64"/>
        <v>DELETE</v>
      </c>
      <c r="L97" s="359" t="s">
        <v>259</v>
      </c>
      <c r="M97" s="360" t="s">
        <v>259</v>
      </c>
      <c r="N97" s="375" t="str">
        <f t="shared" si="56"/>
        <v/>
      </c>
      <c r="O97" s="376" t="str">
        <f t="shared" si="57"/>
        <v/>
      </c>
      <c r="P97" s="361" t="s">
        <v>259</v>
      </c>
      <c r="Q97" s="361" t="s">
        <v>259</v>
      </c>
      <c r="R97" s="375">
        <f t="shared" si="58"/>
        <v>3.05</v>
      </c>
      <c r="S97" s="379" t="str">
        <f t="shared" si="59"/>
        <v/>
      </c>
      <c r="T97" s="359">
        <v>2.88</v>
      </c>
      <c r="U97" s="360" t="s">
        <v>259</v>
      </c>
      <c r="V97" s="375">
        <f t="shared" si="60"/>
        <v>2.88</v>
      </c>
      <c r="W97" s="379" t="str">
        <f t="shared" si="61"/>
        <v/>
      </c>
      <c r="X97" s="359" t="s">
        <v>259</v>
      </c>
      <c r="Y97" s="360" t="s">
        <v>259</v>
      </c>
      <c r="Z97" s="375" t="str">
        <f t="shared" si="62"/>
        <v/>
      </c>
      <c r="AA97" s="381" t="str">
        <f t="shared" si="63"/>
        <v/>
      </c>
      <c r="AB97" s="271" t="str">
        <f t="shared" si="65"/>
        <v>DELETE</v>
      </c>
      <c r="AC97" s="282" t="str">
        <f t="shared" si="66"/>
        <v/>
      </c>
      <c r="AD97" s="392" t="str">
        <f t="shared" si="67"/>
        <v/>
      </c>
      <c r="AE97" s="392">
        <f t="shared" si="68"/>
        <v>0</v>
      </c>
      <c r="AF97" s="270" t="str">
        <f t="shared" si="69"/>
        <v/>
      </c>
      <c r="AG97" s="256">
        <f t="shared" si="49"/>
        <v>0.16999999999999993</v>
      </c>
      <c r="AH97" s="257">
        <f t="shared" si="50"/>
        <v>5.9027777777777679E-2</v>
      </c>
      <c r="AI97" s="258" t="str">
        <f t="shared" si="51"/>
        <v/>
      </c>
      <c r="AJ97" s="259">
        <f t="shared" si="52"/>
        <v>3.05</v>
      </c>
      <c r="AK97" s="351">
        <f t="shared" si="53"/>
        <v>2.88</v>
      </c>
      <c r="AL97" s="338"/>
      <c r="AM97" s="337"/>
      <c r="AN97" s="338"/>
      <c r="AO97" s="339"/>
      <c r="AP97" s="34"/>
      <c r="AQ97" s="34"/>
      <c r="AR97" s="34"/>
      <c r="AS97" s="34"/>
      <c r="AT97" s="34"/>
      <c r="BR97" s="34"/>
    </row>
    <row r="98" spans="1:70" x14ac:dyDescent="0.2">
      <c r="A98" s="218">
        <v>12</v>
      </c>
      <c r="B98" s="72" t="str">
        <f>IF('ΑΛΑΝΤ ΠΑΡΑΓ ΚΡΕΑ ΕΛΑΙ ΣΠΟΡ'!B22="","",'ΑΛΑΝΤ ΠΑΡΑΓ ΚΡΕΑ ΕΛΑΙ ΣΠΟΡ'!B22)</f>
        <v>ΚΙΤΡΟΜΙΛΙΔΗΣ Λούντζα 450g (Ολόκληρη)</v>
      </c>
      <c r="C98" s="198" t="str">
        <f>IF('ΑΛΑΝΤ ΠΑΡΑΓ ΚΡΕΑ ΕΛΑΙ ΣΠΟΡ'!C22="","",'ΑΛΑΝΤ ΠΑΡΑΓ ΚΡΕΑ ΕΛΑΙ ΣΠΟΡ'!C22)</f>
        <v/>
      </c>
      <c r="D98" s="199" t="str">
        <f>IF('ΑΛΑΝΤ ΠΑΡΑΓ ΚΡΕΑ ΕΛΑΙ ΣΠΟΡ'!D22="","",'ΑΛΑΝΤ ΠΑΡΑΓ ΚΡΕΑ ΕΛΑΙ ΣΠΟΡ'!D22)</f>
        <v/>
      </c>
      <c r="E98" s="198" t="str">
        <f>IF('ΑΛΑΝΤ ΠΑΡΑΓ ΚΡΕΑ ΕΛΑΙ ΣΠΟΡ'!E22="","",'ΑΛΑΝΤ ΠΑΡΑΓ ΚΡΕΑ ΕΛΑΙ ΣΠΟΡ'!E22)</f>
        <v/>
      </c>
      <c r="F98" s="199" t="str">
        <f>IF('ΑΛΑΝΤ ΠΑΡΑΓ ΚΡΕΑ ΕΛΑΙ ΣΠΟΡ'!F22="","",'ΑΛΑΝΤ ΠΑΡΑΓ ΚΡΕΑ ΕΛΑΙ ΣΠΟΡ'!F22)</f>
        <v/>
      </c>
      <c r="G98" s="198" t="str">
        <f>IF('ΑΛΑΝΤ ΠΑΡΑΓ ΚΡΕΑ ΕΛΑΙ ΣΠΟΡ'!G22="","",'ΑΛΑΝΤ ΠΑΡΑΓ ΚΡΕΑ ΕΛΑΙ ΣΠΟΡ'!G22)</f>
        <v/>
      </c>
      <c r="H98" s="199" t="str">
        <f>IF('ΑΛΑΝΤ ΠΑΡΑΓ ΚΡΕΑ ΕΛΑΙ ΣΠΟΡ'!H22="","",'ΑΛΑΝΤ ΠΑΡΑΓ ΚΡΕΑ ΕΛΑΙ ΣΠΟΡ'!H22)</f>
        <v/>
      </c>
      <c r="I98" s="198" t="str">
        <f>IF('ΑΛΑΝΤ ΠΑΡΑΓ ΚΡΕΑ ΕΛΑΙ ΣΠΟΡ'!I22="","",'ΑΛΑΝΤ ΠΑΡΑΓ ΚΡΕΑ ΕΛΑΙ ΣΠΟΡ'!I22)</f>
        <v/>
      </c>
      <c r="J98" s="199" t="str">
        <f>IF('ΑΛΑΝΤ ΠΑΡΑΓ ΚΡΕΑ ΕΛΑΙ ΣΠΟΡ'!J22="","",'ΑΛΑΝΤ ΠΑΡΑΓ ΚΡΕΑ ΕΛΑΙ ΣΠΟΡ'!J22)</f>
        <v/>
      </c>
      <c r="K98" s="66" t="str">
        <f t="shared" si="64"/>
        <v>DELETE</v>
      </c>
      <c r="L98" s="359" t="s">
        <v>259</v>
      </c>
      <c r="M98" s="360" t="s">
        <v>259</v>
      </c>
      <c r="N98" s="375" t="str">
        <f t="shared" si="56"/>
        <v/>
      </c>
      <c r="O98" s="376" t="str">
        <f t="shared" si="57"/>
        <v/>
      </c>
      <c r="P98" s="361" t="s">
        <v>259</v>
      </c>
      <c r="Q98" s="361" t="s">
        <v>259</v>
      </c>
      <c r="R98" s="375" t="str">
        <f t="shared" si="58"/>
        <v/>
      </c>
      <c r="S98" s="379" t="str">
        <f t="shared" si="59"/>
        <v/>
      </c>
      <c r="T98" s="359" t="s">
        <v>259</v>
      </c>
      <c r="U98" s="360" t="s">
        <v>259</v>
      </c>
      <c r="V98" s="375" t="str">
        <f t="shared" si="60"/>
        <v/>
      </c>
      <c r="W98" s="379" t="str">
        <f t="shared" si="61"/>
        <v/>
      </c>
      <c r="X98" s="359" t="s">
        <v>259</v>
      </c>
      <c r="Y98" s="360" t="s">
        <v>259</v>
      </c>
      <c r="Z98" s="375" t="str">
        <f t="shared" si="62"/>
        <v/>
      </c>
      <c r="AA98" s="381" t="str">
        <f t="shared" si="63"/>
        <v/>
      </c>
      <c r="AB98" s="271" t="str">
        <f>IF(OR(L98="",N98="",P98="",R98="",T98="",V98="",X98="",Z98=""),"DELETE","")</f>
        <v>DELETE</v>
      </c>
      <c r="AC98" s="282" t="str">
        <f t="shared" si="66"/>
        <v/>
      </c>
      <c r="AD98" s="392" t="str">
        <f t="shared" si="67"/>
        <v/>
      </c>
      <c r="AE98" s="392" t="str">
        <f t="shared" si="68"/>
        <v/>
      </c>
      <c r="AF98" s="270" t="str">
        <f t="shared" si="69"/>
        <v/>
      </c>
      <c r="AG98" s="256" t="str">
        <f t="shared" si="49"/>
        <v/>
      </c>
      <c r="AH98" s="257" t="str">
        <f t="shared" si="50"/>
        <v/>
      </c>
      <c r="AI98" s="258" t="str">
        <f t="shared" si="51"/>
        <v/>
      </c>
      <c r="AJ98" s="259" t="str">
        <f t="shared" si="52"/>
        <v/>
      </c>
      <c r="AK98" s="351" t="str">
        <f t="shared" si="53"/>
        <v/>
      </c>
      <c r="AL98" s="338"/>
      <c r="AM98" s="337"/>
      <c r="AN98" s="338"/>
      <c r="AO98" s="339"/>
      <c r="AP98" s="34"/>
      <c r="AQ98" s="34"/>
      <c r="AR98" s="34"/>
      <c r="AS98" s="34"/>
      <c r="AT98" s="34"/>
      <c r="BR98" s="34"/>
    </row>
    <row r="99" spans="1:70" x14ac:dyDescent="0.2">
      <c r="A99" s="63"/>
      <c r="B99" s="69"/>
      <c r="C99" s="150">
        <f>SUM(C87:C98)</f>
        <v>7.75</v>
      </c>
      <c r="D99" s="151"/>
      <c r="E99" s="150">
        <f>SUM(E87:E98)</f>
        <v>27.27</v>
      </c>
      <c r="F99" s="151"/>
      <c r="G99" s="150">
        <f>SUM(G87:G98)</f>
        <v>20.91</v>
      </c>
      <c r="H99" s="151"/>
      <c r="I99" s="150">
        <f>SUM(I87:I98)</f>
        <v>13.379999999999999</v>
      </c>
      <c r="J99" s="151"/>
      <c r="K99" s="66"/>
      <c r="L99" s="359"/>
      <c r="M99" s="360"/>
      <c r="N99" s="375"/>
      <c r="O99" s="376"/>
      <c r="P99" s="361"/>
      <c r="Q99" s="361"/>
      <c r="R99" s="375"/>
      <c r="S99" s="379"/>
      <c r="T99" s="359"/>
      <c r="U99" s="360"/>
      <c r="V99" s="375"/>
      <c r="W99" s="379"/>
      <c r="X99" s="359"/>
      <c r="Y99" s="360"/>
      <c r="Z99" s="375"/>
      <c r="AA99" s="381"/>
      <c r="AB99" s="271"/>
      <c r="AC99" s="282"/>
      <c r="AD99" s="392"/>
      <c r="AE99" s="392"/>
      <c r="AF99" s="270"/>
      <c r="AG99" s="256"/>
      <c r="AH99" s="257"/>
      <c r="AI99" s="258"/>
      <c r="AJ99" s="259"/>
      <c r="AK99" s="351"/>
      <c r="AL99" s="338"/>
      <c r="AM99" s="337"/>
      <c r="AN99" s="338"/>
      <c r="AO99" s="339"/>
      <c r="AP99" s="34"/>
      <c r="AQ99" s="34"/>
      <c r="AR99" s="34"/>
      <c r="AS99" s="34"/>
      <c r="AT99" s="34"/>
      <c r="BR99" s="34"/>
    </row>
    <row r="100" spans="1:70" ht="15.75" x14ac:dyDescent="0.25">
      <c r="A100" s="71"/>
      <c r="B100" s="70" t="s">
        <v>64</v>
      </c>
      <c r="C100" s="148"/>
      <c r="D100" s="152"/>
      <c r="E100" s="148"/>
      <c r="F100" s="152"/>
      <c r="G100" s="148"/>
      <c r="H100" s="152"/>
      <c r="I100" s="148"/>
      <c r="J100" s="152"/>
      <c r="K100" s="66"/>
      <c r="L100" s="359"/>
      <c r="M100" s="360"/>
      <c r="N100" s="375"/>
      <c r="O100" s="376"/>
      <c r="P100" s="361"/>
      <c r="Q100" s="361"/>
      <c r="R100" s="375"/>
      <c r="S100" s="379"/>
      <c r="T100" s="359"/>
      <c r="U100" s="360"/>
      <c r="V100" s="375"/>
      <c r="W100" s="379"/>
      <c r="X100" s="359"/>
      <c r="Y100" s="360"/>
      <c r="Z100" s="375"/>
      <c r="AA100" s="381"/>
      <c r="AB100" s="271"/>
      <c r="AC100" s="282"/>
      <c r="AD100" s="392"/>
      <c r="AE100" s="392"/>
      <c r="AF100" s="270"/>
      <c r="AG100" s="256"/>
      <c r="AH100" s="257"/>
      <c r="AI100" s="258"/>
      <c r="AJ100" s="259"/>
      <c r="AK100" s="351"/>
      <c r="AL100" s="338"/>
      <c r="AM100" s="337"/>
      <c r="AN100" s="338"/>
      <c r="AO100" s="339"/>
      <c r="AP100" s="34"/>
      <c r="AQ100" s="34"/>
      <c r="AR100" s="34"/>
      <c r="AS100" s="34"/>
      <c r="AT100" s="34"/>
      <c r="BR100" s="34"/>
    </row>
    <row r="101" spans="1:70" x14ac:dyDescent="0.2">
      <c r="A101" s="218">
        <v>1</v>
      </c>
      <c r="B101" s="72" t="str">
        <f>IF('ΑΛΑΝΤ ΠΑΡΑΓ ΚΡΕΑ ΕΛΑΙ ΣΠΟΡ'!B32="","",'ΑΛΑΝΤ ΠΑΡΑΓ ΚΡΕΑ ΕΛΑΙ ΣΠΟΡ'!B32)</f>
        <v>ΣΕΚΕΠ Παρθένο Ελαιόλαδο (Έξτρα) 1 L</v>
      </c>
      <c r="C101" s="198" t="str">
        <f>IF('ΑΛΑΝΤ ΠΑΡΑΓ ΚΡΕΑ ΕΛΑΙ ΣΠΟΡ'!C32="","",'ΑΛΑΝΤ ΠΑΡΑΓ ΚΡΕΑ ΕΛΑΙ ΣΠΟΡ'!C32)</f>
        <v/>
      </c>
      <c r="D101" s="199" t="str">
        <f>IF('ΑΛΑΝΤ ΠΑΡΑΓ ΚΡΕΑ ΕΛΑΙ ΣΠΟΡ'!D32="","",'ΑΛΑΝΤ ΠΑΡΑΓ ΚΡΕΑ ΕΛΑΙ ΣΠΟΡ'!D32)</f>
        <v/>
      </c>
      <c r="E101" s="198">
        <f>IF('ΑΛΑΝΤ ΠΑΡΑΓ ΚΡΕΑ ΕΛΑΙ ΣΠΟΡ'!E32="","",'ΑΛΑΝΤ ΠΑΡΑΓ ΚΡΕΑ ΕΛΑΙ ΣΠΟΡ'!E32)</f>
        <v>5.83</v>
      </c>
      <c r="F101" s="199" t="str">
        <f>IF('ΑΛΑΝΤ ΠΑΡΑΓ ΚΡΕΑ ΕΛΑΙ ΣΠΟΡ'!F32="","",'ΑΛΑΝΤ ΠΑΡΑΓ ΚΡΕΑ ΕΛΑΙ ΣΠΟΡ'!F32)</f>
        <v/>
      </c>
      <c r="G101" s="198" t="str">
        <f>IF('ΑΛΑΝΤ ΠΑΡΑΓ ΚΡΕΑ ΕΛΑΙ ΣΠΟΡ'!G32="","",'ΑΛΑΝΤ ΠΑΡΑΓ ΚΡΕΑ ΕΛΑΙ ΣΠΟΡ'!G32)</f>
        <v/>
      </c>
      <c r="H101" s="199" t="str">
        <f>IF('ΑΛΑΝΤ ΠΑΡΑΓ ΚΡΕΑ ΕΛΑΙ ΣΠΟΡ'!H32="","",'ΑΛΑΝΤ ΠΑΡΑΓ ΚΡΕΑ ΕΛΑΙ ΣΠΟΡ'!H32)</f>
        <v/>
      </c>
      <c r="I101" s="198">
        <f>IF('ΑΛΑΝΤ ΠΑΡΑΓ ΚΡΕΑ ΕΛΑΙ ΣΠΟΡ'!I32="","",'ΑΛΑΝΤ ΠΑΡΑΓ ΚΡΕΑ ΕΛΑΙ ΣΠΟΡ'!I32)</f>
        <v>5.75</v>
      </c>
      <c r="J101" s="199" t="str">
        <f>IF('ΑΛΑΝΤ ΠΑΡΑΓ ΚΡΕΑ ΕΛΑΙ ΣΠΟΡ'!J32="","",'ΑΛΑΝΤ ΠΑΡΑΓ ΚΡΕΑ ΕΛΑΙ ΣΠΟΡ'!J32)</f>
        <v/>
      </c>
      <c r="K101" s="66" t="str">
        <f t="shared" ref="K101:K110" si="70">IF(OR(C101="",E101="",G101="",I101=""),"DELETE","")</f>
        <v>DELETE</v>
      </c>
      <c r="L101" s="359" t="s">
        <v>259</v>
      </c>
      <c r="M101" s="360" t="s">
        <v>259</v>
      </c>
      <c r="N101" s="375" t="str">
        <f t="shared" si="56"/>
        <v/>
      </c>
      <c r="O101" s="376" t="str">
        <f t="shared" si="57"/>
        <v/>
      </c>
      <c r="P101" s="361" t="s">
        <v>259</v>
      </c>
      <c r="Q101" s="361" t="s">
        <v>259</v>
      </c>
      <c r="R101" s="375">
        <f t="shared" si="58"/>
        <v>5.83</v>
      </c>
      <c r="S101" s="379" t="str">
        <f t="shared" si="59"/>
        <v/>
      </c>
      <c r="T101" s="359" t="s">
        <v>259</v>
      </c>
      <c r="U101" s="360" t="s">
        <v>259</v>
      </c>
      <c r="V101" s="375" t="str">
        <f t="shared" si="60"/>
        <v/>
      </c>
      <c r="W101" s="379" t="str">
        <f t="shared" si="61"/>
        <v/>
      </c>
      <c r="X101" s="359">
        <v>5.75</v>
      </c>
      <c r="Y101" s="360" t="s">
        <v>259</v>
      </c>
      <c r="Z101" s="375">
        <f t="shared" si="62"/>
        <v>5.75</v>
      </c>
      <c r="AA101" s="381" t="str">
        <f t="shared" si="63"/>
        <v/>
      </c>
      <c r="AB101" s="271" t="str">
        <f t="shared" ref="AB101:AB110" si="71">IF(OR(L101="",N101="",P101="",R101="",T101="",V101="",X101="",Z101=""),"DELETE","")</f>
        <v>DELETE</v>
      </c>
      <c r="AC101" s="282" t="str">
        <f t="shared" si="66"/>
        <v/>
      </c>
      <c r="AD101" s="392" t="str">
        <f t="shared" si="67"/>
        <v/>
      </c>
      <c r="AE101" s="392" t="str">
        <f t="shared" si="68"/>
        <v/>
      </c>
      <c r="AF101" s="270">
        <f t="shared" si="69"/>
        <v>0</v>
      </c>
      <c r="AG101" s="256">
        <f t="shared" si="49"/>
        <v>8.0000000000000071E-2</v>
      </c>
      <c r="AH101" s="257">
        <f t="shared" si="50"/>
        <v>1.3913043478260834E-2</v>
      </c>
      <c r="AI101" s="258" t="str">
        <f t="shared" si="51"/>
        <v/>
      </c>
      <c r="AJ101" s="259">
        <f t="shared" si="52"/>
        <v>5.83</v>
      </c>
      <c r="AK101" s="351">
        <f t="shared" si="53"/>
        <v>5.75</v>
      </c>
      <c r="AL101" s="338"/>
      <c r="AM101" s="337"/>
      <c r="AN101" s="338"/>
      <c r="AO101" s="339"/>
      <c r="AP101" s="34"/>
      <c r="AQ101" s="34"/>
      <c r="AR101" s="34"/>
      <c r="AS101" s="34"/>
      <c r="AT101" s="34"/>
      <c r="BR101" s="34"/>
    </row>
    <row r="102" spans="1:70" x14ac:dyDescent="0.2">
      <c r="A102" s="218">
        <v>2</v>
      </c>
      <c r="B102" s="72" t="str">
        <f>IF('ΑΛΑΝΤ ΠΑΡΑΓ ΚΡΕΑ ΕΛΑΙ ΣΠΟΡ'!B33="","",'ΑΛΑΝΤ ΠΑΡΑΓ ΚΡΕΑ ΕΛΑΙ ΣΠΟΡ'!B33)</f>
        <v>ΜΑΧΑΙΡΑΣ Παρθένο Ελαιόλαδο (Έξτρα) 1 L</v>
      </c>
      <c r="C102" s="198">
        <f>IF('ΑΛΑΝΤ ΠΑΡΑΓ ΚΡΕΑ ΕΛΑΙ ΣΠΟΡ'!C33="","",'ΑΛΑΝΤ ΠΑΡΑΓ ΚΡΕΑ ΕΛΑΙ ΣΠΟΡ'!C33)</f>
        <v>4.47</v>
      </c>
      <c r="D102" s="199" t="str">
        <f>IF('ΑΛΑΝΤ ΠΑΡΑΓ ΚΡΕΑ ΕΛΑΙ ΣΠΟΡ'!D33="","",'ΑΛΑΝΤ ΠΑΡΑΓ ΚΡΕΑ ΕΛΑΙ ΣΠΟΡ'!D33)</f>
        <v/>
      </c>
      <c r="E102" s="198">
        <f>IF('ΑΛΑΝΤ ΠΑΡΑΓ ΚΡΕΑ ΕΛΑΙ ΣΠΟΡ'!E33="","",'ΑΛΑΝΤ ΠΑΡΑΓ ΚΡΕΑ ΕΛΑΙ ΣΠΟΡ'!E33)</f>
        <v>3.55</v>
      </c>
      <c r="F102" s="199" t="str">
        <f>IF('ΑΛΑΝΤ ΠΑΡΑΓ ΚΡΕΑ ΕΛΑΙ ΣΠΟΡ'!F33="","",'ΑΛΑΝΤ ΠΑΡΑΓ ΚΡΕΑ ΕΛΑΙ ΣΠΟΡ'!F33)</f>
        <v/>
      </c>
      <c r="G102" s="198">
        <f>IF('ΑΛΑΝΤ ΠΑΡΑΓ ΚΡΕΑ ΕΛΑΙ ΣΠΟΡ'!G33="","",'ΑΛΑΝΤ ΠΑΡΑΓ ΚΡΕΑ ΕΛΑΙ ΣΠΟΡ'!G33)</f>
        <v>3.65</v>
      </c>
      <c r="H102" s="199" t="str">
        <f>IF('ΑΛΑΝΤ ΠΑΡΑΓ ΚΡΕΑ ΕΛΑΙ ΣΠΟΡ'!H33="","",'ΑΛΑΝΤ ΠΑΡΑΓ ΚΡΕΑ ΕΛΑΙ ΣΠΟΡ'!H33)</f>
        <v/>
      </c>
      <c r="I102" s="198" t="str">
        <f>IF('ΑΛΑΝΤ ΠΑΡΑΓ ΚΡΕΑ ΕΛΑΙ ΣΠΟΡ'!I33="","",'ΑΛΑΝΤ ΠΑΡΑΓ ΚΡΕΑ ΕΛΑΙ ΣΠΟΡ'!I33)</f>
        <v/>
      </c>
      <c r="J102" s="199" t="str">
        <f>IF('ΑΛΑΝΤ ΠΑΡΑΓ ΚΡΕΑ ΕΛΑΙ ΣΠΟΡ'!J33="","",'ΑΛΑΝΤ ΠΑΡΑΓ ΚΡΕΑ ΕΛΑΙ ΣΠΟΡ'!J33)</f>
        <v/>
      </c>
      <c r="K102" s="66" t="str">
        <f t="shared" si="70"/>
        <v>DELETE</v>
      </c>
      <c r="L102" s="359">
        <v>4.1399999999999997</v>
      </c>
      <c r="M102" s="360" t="s">
        <v>259</v>
      </c>
      <c r="N102" s="375">
        <f t="shared" si="56"/>
        <v>4.47</v>
      </c>
      <c r="O102" s="376" t="str">
        <f t="shared" si="57"/>
        <v/>
      </c>
      <c r="P102" s="361">
        <v>3.55</v>
      </c>
      <c r="Q102" s="361" t="s">
        <v>259</v>
      </c>
      <c r="R102" s="375">
        <f t="shared" si="58"/>
        <v>3.55</v>
      </c>
      <c r="S102" s="379" t="str">
        <f t="shared" si="59"/>
        <v/>
      </c>
      <c r="T102" s="359">
        <v>3.65</v>
      </c>
      <c r="U102" s="360" t="s">
        <v>259</v>
      </c>
      <c r="V102" s="375">
        <f t="shared" si="60"/>
        <v>3.65</v>
      </c>
      <c r="W102" s="379" t="str">
        <f t="shared" si="61"/>
        <v/>
      </c>
      <c r="X102" s="359" t="s">
        <v>259</v>
      </c>
      <c r="Y102" s="360" t="s">
        <v>259</v>
      </c>
      <c r="Z102" s="375" t="str">
        <f t="shared" si="62"/>
        <v/>
      </c>
      <c r="AA102" s="381" t="str">
        <f t="shared" si="63"/>
        <v/>
      </c>
      <c r="AB102" s="271" t="str">
        <f t="shared" si="71"/>
        <v>DELETE</v>
      </c>
      <c r="AC102" s="282">
        <f t="shared" si="66"/>
        <v>0.33000000000000007</v>
      </c>
      <c r="AD102" s="392">
        <f t="shared" si="67"/>
        <v>0</v>
      </c>
      <c r="AE102" s="392">
        <f t="shared" si="68"/>
        <v>0</v>
      </c>
      <c r="AF102" s="270" t="str">
        <f t="shared" si="69"/>
        <v/>
      </c>
      <c r="AG102" s="256">
        <f t="shared" si="49"/>
        <v>0.91999999999999993</v>
      </c>
      <c r="AH102" s="257">
        <f t="shared" si="50"/>
        <v>0.25915492957746489</v>
      </c>
      <c r="AI102" s="258" t="str">
        <f t="shared" si="51"/>
        <v>WARNING</v>
      </c>
      <c r="AJ102" s="259">
        <f t="shared" si="52"/>
        <v>4.47</v>
      </c>
      <c r="AK102" s="351">
        <f t="shared" si="53"/>
        <v>3.55</v>
      </c>
      <c r="AL102" s="338" t="s">
        <v>378</v>
      </c>
      <c r="AM102" s="337"/>
      <c r="AN102" s="338"/>
      <c r="AO102" s="339"/>
      <c r="AP102" s="34"/>
      <c r="AQ102" s="34"/>
      <c r="AR102" s="34"/>
      <c r="AS102" s="34"/>
      <c r="AT102" s="34"/>
      <c r="BR102" s="34"/>
    </row>
    <row r="103" spans="1:70" x14ac:dyDescent="0.2">
      <c r="A103" s="218">
        <v>3</v>
      </c>
      <c r="B103" s="72" t="str">
        <f>IF('ΑΛΑΝΤ ΠΑΡΑΓ ΚΡΕΑ ΕΛΑΙ ΣΠΟΡ'!B34="","",'ΑΛΑΝΤ ΠΑΡΑΓ ΚΡΕΑ ΕΛΑΙ ΣΠΟΡ'!B34)</f>
        <v>ΑΜΒΡΟΣΙΑ Παρθένο Ελαιόλαδο (Έξτρα) 1 L</v>
      </c>
      <c r="C103" s="198" t="str">
        <f>IF('ΑΛΑΝΤ ΠΑΡΑΓ ΚΡΕΑ ΕΛΑΙ ΣΠΟΡ'!C34="","",'ΑΛΑΝΤ ΠΑΡΑΓ ΚΡΕΑ ΕΛΑΙ ΣΠΟΡ'!C34)</f>
        <v/>
      </c>
      <c r="D103" s="199" t="str">
        <f>IF('ΑΛΑΝΤ ΠΑΡΑΓ ΚΡΕΑ ΕΛΑΙ ΣΠΟΡ'!D34="","",'ΑΛΑΝΤ ΠΑΡΑΓ ΚΡΕΑ ΕΛΑΙ ΣΠΟΡ'!D34)</f>
        <v/>
      </c>
      <c r="E103" s="198" t="str">
        <f>IF('ΑΛΑΝΤ ΠΑΡΑΓ ΚΡΕΑ ΕΛΑΙ ΣΠΟΡ'!E34="","",'ΑΛΑΝΤ ΠΑΡΑΓ ΚΡΕΑ ΕΛΑΙ ΣΠΟΡ'!E34)</f>
        <v/>
      </c>
      <c r="F103" s="199" t="str">
        <f>IF('ΑΛΑΝΤ ΠΑΡΑΓ ΚΡΕΑ ΕΛΑΙ ΣΠΟΡ'!F34="","",'ΑΛΑΝΤ ΠΑΡΑΓ ΚΡΕΑ ΕΛΑΙ ΣΠΟΡ'!F34)</f>
        <v/>
      </c>
      <c r="G103" s="198" t="str">
        <f>IF('ΑΛΑΝΤ ΠΑΡΑΓ ΚΡΕΑ ΕΛΑΙ ΣΠΟΡ'!G34="","",'ΑΛΑΝΤ ΠΑΡΑΓ ΚΡΕΑ ΕΛΑΙ ΣΠΟΡ'!G34)</f>
        <v/>
      </c>
      <c r="H103" s="199" t="str">
        <f>IF('ΑΛΑΝΤ ΠΑΡΑΓ ΚΡΕΑ ΕΛΑΙ ΣΠΟΡ'!H34="","",'ΑΛΑΝΤ ΠΑΡΑΓ ΚΡΕΑ ΕΛΑΙ ΣΠΟΡ'!H34)</f>
        <v/>
      </c>
      <c r="I103" s="198" t="str">
        <f>IF('ΑΛΑΝΤ ΠΑΡΑΓ ΚΡΕΑ ΕΛΑΙ ΣΠΟΡ'!I34="","",'ΑΛΑΝΤ ΠΑΡΑΓ ΚΡΕΑ ΕΛΑΙ ΣΠΟΡ'!I34)</f>
        <v/>
      </c>
      <c r="J103" s="199" t="str">
        <f>IF('ΑΛΑΝΤ ΠΑΡΑΓ ΚΡΕΑ ΕΛΑΙ ΣΠΟΡ'!J34="","",'ΑΛΑΝΤ ΠΑΡΑΓ ΚΡΕΑ ΕΛΑΙ ΣΠΟΡ'!J34)</f>
        <v/>
      </c>
      <c r="K103" s="66" t="str">
        <f t="shared" si="70"/>
        <v>DELETE</v>
      </c>
      <c r="L103" s="359" t="s">
        <v>259</v>
      </c>
      <c r="M103" s="360" t="s">
        <v>259</v>
      </c>
      <c r="N103" s="375" t="str">
        <f t="shared" si="56"/>
        <v/>
      </c>
      <c r="O103" s="376" t="str">
        <f t="shared" si="57"/>
        <v/>
      </c>
      <c r="P103" s="361" t="s">
        <v>259</v>
      </c>
      <c r="Q103" s="361" t="s">
        <v>259</v>
      </c>
      <c r="R103" s="375" t="str">
        <f t="shared" si="58"/>
        <v/>
      </c>
      <c r="S103" s="379" t="str">
        <f t="shared" si="59"/>
        <v/>
      </c>
      <c r="T103" s="359" t="s">
        <v>259</v>
      </c>
      <c r="U103" s="360" t="s">
        <v>259</v>
      </c>
      <c r="V103" s="375" t="str">
        <f t="shared" si="60"/>
        <v/>
      </c>
      <c r="W103" s="379" t="str">
        <f t="shared" si="61"/>
        <v/>
      </c>
      <c r="X103" s="359" t="s">
        <v>259</v>
      </c>
      <c r="Y103" s="360" t="s">
        <v>259</v>
      </c>
      <c r="Z103" s="375" t="str">
        <f t="shared" si="62"/>
        <v/>
      </c>
      <c r="AA103" s="381" t="str">
        <f t="shared" si="63"/>
        <v/>
      </c>
      <c r="AB103" s="271" t="str">
        <f t="shared" si="71"/>
        <v>DELETE</v>
      </c>
      <c r="AC103" s="282" t="str">
        <f t="shared" si="66"/>
        <v/>
      </c>
      <c r="AD103" s="392" t="str">
        <f t="shared" si="67"/>
        <v/>
      </c>
      <c r="AE103" s="392" t="str">
        <f t="shared" si="68"/>
        <v/>
      </c>
      <c r="AF103" s="270" t="str">
        <f t="shared" si="69"/>
        <v/>
      </c>
      <c r="AG103" s="256" t="str">
        <f t="shared" si="49"/>
        <v/>
      </c>
      <c r="AH103" s="257" t="str">
        <f t="shared" si="50"/>
        <v/>
      </c>
      <c r="AI103" s="258" t="str">
        <f t="shared" si="51"/>
        <v/>
      </c>
      <c r="AJ103" s="259" t="str">
        <f t="shared" si="52"/>
        <v/>
      </c>
      <c r="AK103" s="351" t="str">
        <f t="shared" si="53"/>
        <v/>
      </c>
      <c r="AL103" s="338"/>
      <c r="AM103" s="337"/>
      <c r="AN103" s="338"/>
      <c r="AO103" s="339"/>
      <c r="AP103" s="34"/>
      <c r="AQ103" s="34"/>
      <c r="AR103" s="34"/>
      <c r="AS103" s="34"/>
      <c r="AT103" s="34"/>
      <c r="BR103" s="34"/>
    </row>
    <row r="104" spans="1:70" x14ac:dyDescent="0.2">
      <c r="A104" s="218">
        <v>4</v>
      </c>
      <c r="B104" s="72" t="str">
        <f>IF('ΑΛΑΝΤ ΠΑΡΑΓ ΚΡΕΑ ΕΛΑΙ ΣΠΟΡ'!B35="","",'ΑΛΑΝΤ ΠΑΡΑΓ ΚΡΕΑ ΕΛΑΙ ΣΠΟΡ'!B35)</f>
        <v>ΑΛΤΙΣ Παραδοσιακό Εξαιρετικό Παρθένο Ελαιόλαδο 1 L</v>
      </c>
      <c r="C104" s="198" t="str">
        <f>IF('ΑΛΑΝΤ ΠΑΡΑΓ ΚΡΕΑ ΕΛΑΙ ΣΠΟΡ'!C35="","",'ΑΛΑΝΤ ΠΑΡΑΓ ΚΡΕΑ ΕΛΑΙ ΣΠΟΡ'!C35)</f>
        <v/>
      </c>
      <c r="D104" s="199" t="str">
        <f>IF('ΑΛΑΝΤ ΠΑΡΑΓ ΚΡΕΑ ΕΛΑΙ ΣΠΟΡ'!D35="","",'ΑΛΑΝΤ ΠΑΡΑΓ ΚΡΕΑ ΕΛΑΙ ΣΠΟΡ'!D35)</f>
        <v/>
      </c>
      <c r="E104" s="198">
        <f>IF('ΑΛΑΝΤ ΠΑΡΑΓ ΚΡΕΑ ΕΛΑΙ ΣΠΟΡ'!E35="","",'ΑΛΑΝΤ ΠΑΡΑΓ ΚΡΕΑ ΕΛΑΙ ΣΠΟΡ'!E35)</f>
        <v>6.2</v>
      </c>
      <c r="F104" s="199" t="str">
        <f>IF('ΑΛΑΝΤ ΠΑΡΑΓ ΚΡΕΑ ΕΛΑΙ ΣΠΟΡ'!F35="","",'ΑΛΑΝΤ ΠΑΡΑΓ ΚΡΕΑ ΕΛΑΙ ΣΠΟΡ'!F35)</f>
        <v/>
      </c>
      <c r="G104" s="198" t="str">
        <f>IF('ΑΛΑΝΤ ΠΑΡΑΓ ΚΡΕΑ ΕΛΑΙ ΣΠΟΡ'!G35="","",'ΑΛΑΝΤ ΠΑΡΑΓ ΚΡΕΑ ΕΛΑΙ ΣΠΟΡ'!G35)</f>
        <v/>
      </c>
      <c r="H104" s="199" t="str">
        <f>IF('ΑΛΑΝΤ ΠΑΡΑΓ ΚΡΕΑ ΕΛΑΙ ΣΠΟΡ'!H35="","",'ΑΛΑΝΤ ΠΑΡΑΓ ΚΡΕΑ ΕΛΑΙ ΣΠΟΡ'!H35)</f>
        <v/>
      </c>
      <c r="I104" s="198" t="str">
        <f>IF('ΑΛΑΝΤ ΠΑΡΑΓ ΚΡΕΑ ΕΛΑΙ ΣΠΟΡ'!I35="","",'ΑΛΑΝΤ ΠΑΡΑΓ ΚΡΕΑ ΕΛΑΙ ΣΠΟΡ'!I35)</f>
        <v/>
      </c>
      <c r="J104" s="199" t="str">
        <f>IF('ΑΛΑΝΤ ΠΑΡΑΓ ΚΡΕΑ ΕΛΑΙ ΣΠΟΡ'!J35="","",'ΑΛΑΝΤ ΠΑΡΑΓ ΚΡΕΑ ΕΛΑΙ ΣΠΟΡ'!J35)</f>
        <v/>
      </c>
      <c r="K104" s="66" t="str">
        <f t="shared" si="70"/>
        <v>DELETE</v>
      </c>
      <c r="L104" s="359" t="s">
        <v>259</v>
      </c>
      <c r="M104" s="360" t="s">
        <v>259</v>
      </c>
      <c r="N104" s="375" t="str">
        <f t="shared" si="56"/>
        <v/>
      </c>
      <c r="O104" s="376" t="str">
        <f t="shared" si="57"/>
        <v/>
      </c>
      <c r="P104" s="361">
        <v>6.2</v>
      </c>
      <c r="Q104" s="361" t="s">
        <v>259</v>
      </c>
      <c r="R104" s="375">
        <f t="shared" si="58"/>
        <v>6.2</v>
      </c>
      <c r="S104" s="379" t="str">
        <f t="shared" si="59"/>
        <v/>
      </c>
      <c r="T104" s="359" t="s">
        <v>259</v>
      </c>
      <c r="U104" s="360" t="s">
        <v>259</v>
      </c>
      <c r="V104" s="375" t="str">
        <f t="shared" si="60"/>
        <v/>
      </c>
      <c r="W104" s="379" t="str">
        <f t="shared" si="61"/>
        <v/>
      </c>
      <c r="X104" s="359" t="s">
        <v>259</v>
      </c>
      <c r="Y104" s="360" t="s">
        <v>259</v>
      </c>
      <c r="Z104" s="375" t="str">
        <f t="shared" si="62"/>
        <v/>
      </c>
      <c r="AA104" s="381" t="str">
        <f t="shared" si="63"/>
        <v/>
      </c>
      <c r="AB104" s="271" t="str">
        <f t="shared" si="71"/>
        <v>DELETE</v>
      </c>
      <c r="AC104" s="282" t="str">
        <f t="shared" si="66"/>
        <v/>
      </c>
      <c r="AD104" s="392">
        <f t="shared" si="67"/>
        <v>0</v>
      </c>
      <c r="AE104" s="392" t="str">
        <f t="shared" si="68"/>
        <v/>
      </c>
      <c r="AF104" s="270" t="str">
        <f t="shared" si="69"/>
        <v/>
      </c>
      <c r="AG104" s="256">
        <f t="shared" si="49"/>
        <v>0</v>
      </c>
      <c r="AH104" s="257">
        <f t="shared" si="50"/>
        <v>0</v>
      </c>
      <c r="AI104" s="258" t="str">
        <f t="shared" si="51"/>
        <v/>
      </c>
      <c r="AJ104" s="259">
        <f t="shared" si="52"/>
        <v>6.2</v>
      </c>
      <c r="AK104" s="351">
        <f t="shared" si="53"/>
        <v>6.2</v>
      </c>
      <c r="AL104" s="338"/>
      <c r="AM104" s="337"/>
      <c r="AN104" s="338"/>
      <c r="AO104" s="339"/>
      <c r="AP104" s="34"/>
      <c r="AQ104" s="34"/>
      <c r="AR104" s="34"/>
      <c r="AS104" s="34"/>
      <c r="AT104" s="34"/>
      <c r="BR104" s="34"/>
    </row>
    <row r="105" spans="1:70" x14ac:dyDescent="0.2">
      <c r="A105" s="218">
        <v>5</v>
      </c>
      <c r="B105" s="72" t="str">
        <f>IF('ΑΛΑΝΤ ΠΑΡΑΓ ΚΡΕΑ ΕΛΑΙ ΣΠΟΡ'!B36="","",'ΑΛΑΝΤ ΠΑΡΑΓ ΚΡΕΑ ΕΛΑΙ ΣΠΟΡ'!B36)</f>
        <v>ΑΜΒΡΟΣΙΑ Corn oil 3 L</v>
      </c>
      <c r="C105" s="198" t="str">
        <f>IF('ΑΛΑΝΤ ΠΑΡΑΓ ΚΡΕΑ ΕΛΑΙ ΣΠΟΡ'!C36="","",'ΑΛΑΝΤ ΠΑΡΑΓ ΚΡΕΑ ΕΛΑΙ ΣΠΟΡ'!C36)</f>
        <v/>
      </c>
      <c r="D105" s="199" t="str">
        <f>IF('ΑΛΑΝΤ ΠΑΡΑΓ ΚΡΕΑ ΕΛΑΙ ΣΠΟΡ'!D36="","",'ΑΛΑΝΤ ΠΑΡΑΓ ΚΡΕΑ ΕΛΑΙ ΣΠΟΡ'!D36)</f>
        <v/>
      </c>
      <c r="E105" s="198" t="str">
        <f>IF('ΑΛΑΝΤ ΠΑΡΑΓ ΚΡΕΑ ΕΛΑΙ ΣΠΟΡ'!E36="","",'ΑΛΑΝΤ ΠΑΡΑΓ ΚΡΕΑ ΕΛΑΙ ΣΠΟΡ'!E36)</f>
        <v/>
      </c>
      <c r="F105" s="199" t="str">
        <f>IF('ΑΛΑΝΤ ΠΑΡΑΓ ΚΡΕΑ ΕΛΑΙ ΣΠΟΡ'!F36="","",'ΑΛΑΝΤ ΠΑΡΑΓ ΚΡΕΑ ΕΛΑΙ ΣΠΟΡ'!F36)</f>
        <v/>
      </c>
      <c r="G105" s="198" t="str">
        <f>IF('ΑΛΑΝΤ ΠΑΡΑΓ ΚΡΕΑ ΕΛΑΙ ΣΠΟΡ'!G36="","",'ΑΛΑΝΤ ΠΑΡΑΓ ΚΡΕΑ ΕΛΑΙ ΣΠΟΡ'!G36)</f>
        <v/>
      </c>
      <c r="H105" s="199" t="str">
        <f>IF('ΑΛΑΝΤ ΠΑΡΑΓ ΚΡΕΑ ΕΛΑΙ ΣΠΟΡ'!H36="","",'ΑΛΑΝΤ ΠΑΡΑΓ ΚΡΕΑ ΕΛΑΙ ΣΠΟΡ'!H36)</f>
        <v/>
      </c>
      <c r="I105" s="198" t="str">
        <f>IF('ΑΛΑΝΤ ΠΑΡΑΓ ΚΡΕΑ ΕΛΑΙ ΣΠΟΡ'!I36="","",'ΑΛΑΝΤ ΠΑΡΑΓ ΚΡΕΑ ΕΛΑΙ ΣΠΟΡ'!I36)</f>
        <v/>
      </c>
      <c r="J105" s="199" t="str">
        <f>IF('ΑΛΑΝΤ ΠΑΡΑΓ ΚΡΕΑ ΕΛΑΙ ΣΠΟΡ'!J36="","",'ΑΛΑΝΤ ΠΑΡΑΓ ΚΡΕΑ ΕΛΑΙ ΣΠΟΡ'!J36)</f>
        <v/>
      </c>
      <c r="K105" s="66" t="str">
        <f t="shared" si="70"/>
        <v>DELETE</v>
      </c>
      <c r="L105" s="359" t="s">
        <v>259</v>
      </c>
      <c r="M105" s="360" t="s">
        <v>259</v>
      </c>
      <c r="N105" s="375" t="str">
        <f t="shared" si="56"/>
        <v/>
      </c>
      <c r="O105" s="376" t="str">
        <f t="shared" si="57"/>
        <v/>
      </c>
      <c r="P105" s="361" t="s">
        <v>259</v>
      </c>
      <c r="Q105" s="361" t="s">
        <v>259</v>
      </c>
      <c r="R105" s="375" t="str">
        <f t="shared" si="58"/>
        <v/>
      </c>
      <c r="S105" s="379" t="str">
        <f t="shared" si="59"/>
        <v/>
      </c>
      <c r="T105" s="359" t="s">
        <v>259</v>
      </c>
      <c r="U105" s="360" t="s">
        <v>259</v>
      </c>
      <c r="V105" s="375" t="str">
        <f t="shared" si="60"/>
        <v/>
      </c>
      <c r="W105" s="379" t="str">
        <f t="shared" si="61"/>
        <v/>
      </c>
      <c r="X105" s="359" t="s">
        <v>259</v>
      </c>
      <c r="Y105" s="360" t="s">
        <v>259</v>
      </c>
      <c r="Z105" s="375" t="str">
        <f t="shared" si="62"/>
        <v/>
      </c>
      <c r="AA105" s="381" t="str">
        <f t="shared" si="63"/>
        <v/>
      </c>
      <c r="AB105" s="271" t="str">
        <f t="shared" si="71"/>
        <v>DELETE</v>
      </c>
      <c r="AC105" s="282" t="str">
        <f t="shared" si="66"/>
        <v/>
      </c>
      <c r="AD105" s="392" t="str">
        <f t="shared" si="67"/>
        <v/>
      </c>
      <c r="AE105" s="392" t="str">
        <f t="shared" si="68"/>
        <v/>
      </c>
      <c r="AF105" s="270" t="str">
        <f t="shared" si="69"/>
        <v/>
      </c>
      <c r="AG105" s="256" t="str">
        <f t="shared" si="49"/>
        <v/>
      </c>
      <c r="AH105" s="257" t="str">
        <f t="shared" si="50"/>
        <v/>
      </c>
      <c r="AI105" s="258" t="str">
        <f t="shared" si="51"/>
        <v/>
      </c>
      <c r="AJ105" s="259" t="str">
        <f t="shared" si="52"/>
        <v/>
      </c>
      <c r="AK105" s="351" t="str">
        <f t="shared" si="53"/>
        <v/>
      </c>
      <c r="AL105" s="338"/>
      <c r="AM105" s="337"/>
      <c r="AN105" s="338"/>
      <c r="AO105" s="339"/>
      <c r="AP105" s="34"/>
      <c r="AQ105" s="34"/>
      <c r="AR105" s="34"/>
      <c r="AS105" s="34"/>
      <c r="AT105" s="34"/>
      <c r="BR105" s="34"/>
    </row>
    <row r="106" spans="1:70" x14ac:dyDescent="0.2">
      <c r="A106" s="218">
        <v>6</v>
      </c>
      <c r="B106" s="72" t="str">
        <f>IF('ΑΛΑΝΤ ΠΑΡΑΓ ΚΡΕΑ ΕΛΑΙ ΣΠΟΡ'!B37="","",'ΑΛΑΝΤ ΠΑΡΑΓ ΚΡΕΑ ΕΛΑΙ ΣΠΟΡ'!B37)</f>
        <v>LESIEUR Corn Oil 1 L</v>
      </c>
      <c r="C106" s="198">
        <f>IF('ΑΛΑΝΤ ΠΑΡΑΓ ΚΡΕΑ ΕΛΑΙ ΣΠΟΡ'!C37="","",'ΑΛΑΝΤ ΠΑΡΑΓ ΚΡΕΑ ΕΛΑΙ ΣΠΟΡ'!C37)</f>
        <v>3.15</v>
      </c>
      <c r="D106" s="199" t="str">
        <f>IF('ΑΛΑΝΤ ΠΑΡΑΓ ΚΡΕΑ ΕΛΑΙ ΣΠΟΡ'!D37="","",'ΑΛΑΝΤ ΠΑΡΑΓ ΚΡΕΑ ΕΛΑΙ ΣΠΟΡ'!D37)</f>
        <v/>
      </c>
      <c r="E106" s="198" t="str">
        <f>IF('ΑΛΑΝΤ ΠΑΡΑΓ ΚΡΕΑ ΕΛΑΙ ΣΠΟΡ'!E37="","",'ΑΛΑΝΤ ΠΑΡΑΓ ΚΡΕΑ ΕΛΑΙ ΣΠΟΡ'!E37)</f>
        <v/>
      </c>
      <c r="F106" s="199" t="str">
        <f>IF('ΑΛΑΝΤ ΠΑΡΑΓ ΚΡΕΑ ΕΛΑΙ ΣΠΟΡ'!F37="","",'ΑΛΑΝΤ ΠΑΡΑΓ ΚΡΕΑ ΕΛΑΙ ΣΠΟΡ'!F37)</f>
        <v/>
      </c>
      <c r="G106" s="198" t="str">
        <f>IF('ΑΛΑΝΤ ΠΑΡΑΓ ΚΡΕΑ ΕΛΑΙ ΣΠΟΡ'!G37="","",'ΑΛΑΝΤ ΠΑΡΑΓ ΚΡΕΑ ΕΛΑΙ ΣΠΟΡ'!G37)</f>
        <v/>
      </c>
      <c r="H106" s="199" t="str">
        <f>IF('ΑΛΑΝΤ ΠΑΡΑΓ ΚΡΕΑ ΕΛΑΙ ΣΠΟΡ'!H37="","",'ΑΛΑΝΤ ΠΑΡΑΓ ΚΡΕΑ ΕΛΑΙ ΣΠΟΡ'!H37)</f>
        <v/>
      </c>
      <c r="I106" s="198" t="str">
        <f>IF('ΑΛΑΝΤ ΠΑΡΑΓ ΚΡΕΑ ΕΛΑΙ ΣΠΟΡ'!I37="","",'ΑΛΑΝΤ ΠΑΡΑΓ ΚΡΕΑ ΕΛΑΙ ΣΠΟΡ'!I37)</f>
        <v/>
      </c>
      <c r="J106" s="199" t="str">
        <f>IF('ΑΛΑΝΤ ΠΑΡΑΓ ΚΡΕΑ ΕΛΑΙ ΣΠΟΡ'!J37="","",'ΑΛΑΝΤ ΠΑΡΑΓ ΚΡΕΑ ΕΛΑΙ ΣΠΟΡ'!J37)</f>
        <v/>
      </c>
      <c r="K106" s="66" t="str">
        <f t="shared" si="70"/>
        <v>DELETE</v>
      </c>
      <c r="L106" s="359">
        <v>3.15</v>
      </c>
      <c r="M106" s="360" t="s">
        <v>259</v>
      </c>
      <c r="N106" s="375">
        <f t="shared" si="56"/>
        <v>3.15</v>
      </c>
      <c r="O106" s="376" t="str">
        <f t="shared" si="57"/>
        <v/>
      </c>
      <c r="P106" s="361" t="s">
        <v>259</v>
      </c>
      <c r="Q106" s="361" t="s">
        <v>259</v>
      </c>
      <c r="R106" s="375" t="str">
        <f t="shared" si="58"/>
        <v/>
      </c>
      <c r="S106" s="379" t="str">
        <f t="shared" si="59"/>
        <v/>
      </c>
      <c r="T106" s="359" t="s">
        <v>259</v>
      </c>
      <c r="U106" s="360" t="s">
        <v>259</v>
      </c>
      <c r="V106" s="375" t="str">
        <f t="shared" si="60"/>
        <v/>
      </c>
      <c r="W106" s="379" t="str">
        <f t="shared" si="61"/>
        <v/>
      </c>
      <c r="X106" s="359" t="s">
        <v>259</v>
      </c>
      <c r="Y106" s="360" t="s">
        <v>259</v>
      </c>
      <c r="Z106" s="375" t="str">
        <f t="shared" si="62"/>
        <v/>
      </c>
      <c r="AA106" s="381" t="str">
        <f t="shared" si="63"/>
        <v/>
      </c>
      <c r="AB106" s="271" t="str">
        <f t="shared" si="71"/>
        <v>DELETE</v>
      </c>
      <c r="AC106" s="282">
        <f t="shared" si="66"/>
        <v>0</v>
      </c>
      <c r="AD106" s="392" t="str">
        <f t="shared" si="67"/>
        <v/>
      </c>
      <c r="AE106" s="392" t="str">
        <f t="shared" si="68"/>
        <v/>
      </c>
      <c r="AF106" s="270" t="str">
        <f t="shared" si="69"/>
        <v/>
      </c>
      <c r="AG106" s="256">
        <f t="shared" si="49"/>
        <v>0</v>
      </c>
      <c r="AH106" s="257">
        <f t="shared" si="50"/>
        <v>0</v>
      </c>
      <c r="AI106" s="258" t="str">
        <f t="shared" si="51"/>
        <v/>
      </c>
      <c r="AJ106" s="259">
        <f t="shared" si="52"/>
        <v>3.15</v>
      </c>
      <c r="AK106" s="351">
        <f t="shared" si="53"/>
        <v>3.15</v>
      </c>
      <c r="AL106" s="338"/>
      <c r="AM106" s="337"/>
      <c r="AN106" s="338"/>
      <c r="AO106" s="339"/>
      <c r="AP106" s="34"/>
      <c r="AQ106" s="34"/>
      <c r="AR106" s="34"/>
      <c r="AS106" s="34"/>
      <c r="AT106" s="34"/>
      <c r="BR106" s="34"/>
    </row>
    <row r="107" spans="1:70" x14ac:dyDescent="0.2">
      <c r="A107" s="218">
        <v>7</v>
      </c>
      <c r="B107" s="72" t="str">
        <f>IF('ΑΛΑΝΤ ΠΑΡΑΓ ΚΡΕΑ ΕΛΑΙ ΣΠΟΡ'!B38="","",'ΑΛΑΝΤ ΠΑΡΑΓ ΚΡΕΑ ΕΛΑΙ ΣΠΟΡ'!B38)</f>
        <v>HUILOR Vegetable Oil 3 L</v>
      </c>
      <c r="C107" s="198">
        <f>IF('ΑΛΑΝΤ ΠΑΡΑΓ ΚΡΕΑ ΕΛΑΙ ΣΠΟΡ'!C38="","",'ΑΛΑΝΤ ΠΑΡΑΓ ΚΡΕΑ ΕΛΑΙ ΣΠΟΡ'!C38)</f>
        <v>5.6</v>
      </c>
      <c r="D107" s="199" t="str">
        <f>IF('ΑΛΑΝΤ ΠΑΡΑΓ ΚΡΕΑ ΕΛΑΙ ΣΠΟΡ'!D38="","",'ΑΛΑΝΤ ΠΑΡΑΓ ΚΡΕΑ ΕΛΑΙ ΣΠΟΡ'!D38)</f>
        <v/>
      </c>
      <c r="E107" s="198">
        <f>IF('ΑΛΑΝΤ ΠΑΡΑΓ ΚΡΕΑ ΕΛΑΙ ΣΠΟΡ'!E38="","",'ΑΛΑΝΤ ΠΑΡΑΓ ΚΡΕΑ ΕΛΑΙ ΣΠΟΡ'!E38)</f>
        <v>6.1</v>
      </c>
      <c r="F107" s="199" t="str">
        <f>IF('ΑΛΑΝΤ ΠΑΡΑΓ ΚΡΕΑ ΕΛΑΙ ΣΠΟΡ'!F38="","",'ΑΛΑΝΤ ΠΑΡΑΓ ΚΡΕΑ ΕΛΑΙ ΣΠΟΡ'!F38)</f>
        <v/>
      </c>
      <c r="G107" s="198">
        <f>IF('ΑΛΑΝΤ ΠΑΡΑΓ ΚΡΕΑ ΕΛΑΙ ΣΠΟΡ'!G38="","",'ΑΛΑΝΤ ΠΑΡΑΓ ΚΡΕΑ ΕΛΑΙ ΣΠΟΡ'!G38)</f>
        <v>5.95</v>
      </c>
      <c r="H107" s="199" t="str">
        <f>IF('ΑΛΑΝΤ ΠΑΡΑΓ ΚΡΕΑ ΕΛΑΙ ΣΠΟΡ'!H38="","",'ΑΛΑΝΤ ΠΑΡΑΓ ΚΡΕΑ ΕΛΑΙ ΣΠΟΡ'!H38)</f>
        <v/>
      </c>
      <c r="I107" s="198" t="str">
        <f>IF('ΑΛΑΝΤ ΠΑΡΑΓ ΚΡΕΑ ΕΛΑΙ ΣΠΟΡ'!I38="","",'ΑΛΑΝΤ ΠΑΡΑΓ ΚΡΕΑ ΕΛΑΙ ΣΠΟΡ'!I38)</f>
        <v/>
      </c>
      <c r="J107" s="199" t="str">
        <f>IF('ΑΛΑΝΤ ΠΑΡΑΓ ΚΡΕΑ ΕΛΑΙ ΣΠΟΡ'!J38="","",'ΑΛΑΝΤ ΠΑΡΑΓ ΚΡΕΑ ΕΛΑΙ ΣΠΟΡ'!J38)</f>
        <v/>
      </c>
      <c r="K107" s="66" t="str">
        <f t="shared" si="70"/>
        <v>DELETE</v>
      </c>
      <c r="L107" s="359">
        <v>5.6</v>
      </c>
      <c r="M107" s="360" t="s">
        <v>259</v>
      </c>
      <c r="N107" s="375">
        <f t="shared" si="56"/>
        <v>5.6</v>
      </c>
      <c r="O107" s="376" t="str">
        <f t="shared" si="57"/>
        <v/>
      </c>
      <c r="P107" s="361">
        <v>6.1</v>
      </c>
      <c r="Q107" s="361" t="s">
        <v>259</v>
      </c>
      <c r="R107" s="375">
        <f t="shared" si="58"/>
        <v>6.1</v>
      </c>
      <c r="S107" s="379" t="str">
        <f t="shared" si="59"/>
        <v/>
      </c>
      <c r="T107" s="359">
        <v>5.95</v>
      </c>
      <c r="U107" s="360" t="s">
        <v>259</v>
      </c>
      <c r="V107" s="375">
        <f t="shared" si="60"/>
        <v>5.95</v>
      </c>
      <c r="W107" s="379" t="str">
        <f t="shared" si="61"/>
        <v/>
      </c>
      <c r="X107" s="359" t="s">
        <v>259</v>
      </c>
      <c r="Y107" s="360" t="s">
        <v>259</v>
      </c>
      <c r="Z107" s="375" t="str">
        <f t="shared" si="62"/>
        <v/>
      </c>
      <c r="AA107" s="381" t="str">
        <f t="shared" si="63"/>
        <v/>
      </c>
      <c r="AB107" s="271" t="str">
        <f t="shared" si="71"/>
        <v>DELETE</v>
      </c>
      <c r="AC107" s="282">
        <f t="shared" si="66"/>
        <v>0</v>
      </c>
      <c r="AD107" s="392">
        <f t="shared" si="67"/>
        <v>0</v>
      </c>
      <c r="AE107" s="392">
        <f t="shared" si="68"/>
        <v>0</v>
      </c>
      <c r="AF107" s="270" t="str">
        <f t="shared" si="69"/>
        <v/>
      </c>
      <c r="AG107" s="256">
        <f t="shared" si="49"/>
        <v>0.5</v>
      </c>
      <c r="AH107" s="257">
        <f t="shared" si="50"/>
        <v>8.9285714285714191E-2</v>
      </c>
      <c r="AI107" s="258" t="str">
        <f t="shared" si="51"/>
        <v/>
      </c>
      <c r="AJ107" s="259">
        <f t="shared" si="52"/>
        <v>6.1</v>
      </c>
      <c r="AK107" s="351">
        <f t="shared" si="53"/>
        <v>5.6</v>
      </c>
      <c r="AL107" s="338"/>
      <c r="AM107" s="337"/>
      <c r="AN107" s="338"/>
      <c r="AO107" s="339"/>
      <c r="AP107" s="34"/>
      <c r="AQ107" s="34"/>
      <c r="AR107" s="34"/>
      <c r="AS107" s="34"/>
      <c r="AT107" s="34"/>
      <c r="BR107" s="34"/>
    </row>
    <row r="108" spans="1:70" x14ac:dyDescent="0.2">
      <c r="A108" s="218">
        <v>8</v>
      </c>
      <c r="B108" s="72" t="str">
        <f>IF('ΑΛΑΝΤ ΠΑΡΑΓ ΚΡΕΑ ΕΛΑΙ ΣΠΟΡ'!B39="","",'ΑΛΑΝΤ ΠΑΡΑΓ ΚΡΕΑ ΕΛΑΙ ΣΠΟΡ'!B39)</f>
        <v>ΑΜΒΡΟΣΙΑ Sunflower OIL 3 L</v>
      </c>
      <c r="C108" s="198" t="str">
        <f>IF('ΑΛΑΝΤ ΠΑΡΑΓ ΚΡΕΑ ΕΛΑΙ ΣΠΟΡ'!C39="","",'ΑΛΑΝΤ ΠΑΡΑΓ ΚΡΕΑ ΕΛΑΙ ΣΠΟΡ'!C39)</f>
        <v/>
      </c>
      <c r="D108" s="199" t="str">
        <f>IF('ΑΛΑΝΤ ΠΑΡΑΓ ΚΡΕΑ ΕΛΑΙ ΣΠΟΡ'!D39="","",'ΑΛΑΝΤ ΠΑΡΑΓ ΚΡΕΑ ΕΛΑΙ ΣΠΟΡ'!D39)</f>
        <v/>
      </c>
      <c r="E108" s="198" t="str">
        <f>IF('ΑΛΑΝΤ ΠΑΡΑΓ ΚΡΕΑ ΕΛΑΙ ΣΠΟΡ'!E39="","",'ΑΛΑΝΤ ΠΑΡΑΓ ΚΡΕΑ ΕΛΑΙ ΣΠΟΡ'!E39)</f>
        <v/>
      </c>
      <c r="F108" s="199" t="str">
        <f>IF('ΑΛΑΝΤ ΠΑΡΑΓ ΚΡΕΑ ΕΛΑΙ ΣΠΟΡ'!F39="","",'ΑΛΑΝΤ ΠΑΡΑΓ ΚΡΕΑ ΕΛΑΙ ΣΠΟΡ'!F39)</f>
        <v/>
      </c>
      <c r="G108" s="198" t="str">
        <f>IF('ΑΛΑΝΤ ΠΑΡΑΓ ΚΡΕΑ ΕΛΑΙ ΣΠΟΡ'!G39="","",'ΑΛΑΝΤ ΠΑΡΑΓ ΚΡΕΑ ΕΛΑΙ ΣΠΟΡ'!G39)</f>
        <v/>
      </c>
      <c r="H108" s="199" t="str">
        <f>IF('ΑΛΑΝΤ ΠΑΡΑΓ ΚΡΕΑ ΕΛΑΙ ΣΠΟΡ'!H39="","",'ΑΛΑΝΤ ΠΑΡΑΓ ΚΡΕΑ ΕΛΑΙ ΣΠΟΡ'!H39)</f>
        <v/>
      </c>
      <c r="I108" s="198" t="str">
        <f>IF('ΑΛΑΝΤ ΠΑΡΑΓ ΚΡΕΑ ΕΛΑΙ ΣΠΟΡ'!I39="","",'ΑΛΑΝΤ ΠΑΡΑΓ ΚΡΕΑ ΕΛΑΙ ΣΠΟΡ'!I39)</f>
        <v/>
      </c>
      <c r="J108" s="199" t="str">
        <f>IF('ΑΛΑΝΤ ΠΑΡΑΓ ΚΡΕΑ ΕΛΑΙ ΣΠΟΡ'!J39="","",'ΑΛΑΝΤ ΠΑΡΑΓ ΚΡΕΑ ΕΛΑΙ ΣΠΟΡ'!J39)</f>
        <v/>
      </c>
      <c r="K108" s="66" t="str">
        <f t="shared" si="70"/>
        <v>DELETE</v>
      </c>
      <c r="L108" s="359" t="s">
        <v>259</v>
      </c>
      <c r="M108" s="360" t="s">
        <v>259</v>
      </c>
      <c r="N108" s="375" t="str">
        <f t="shared" si="56"/>
        <v/>
      </c>
      <c r="O108" s="376" t="str">
        <f t="shared" si="57"/>
        <v/>
      </c>
      <c r="P108" s="361" t="s">
        <v>259</v>
      </c>
      <c r="Q108" s="361" t="s">
        <v>259</v>
      </c>
      <c r="R108" s="375" t="str">
        <f t="shared" si="58"/>
        <v/>
      </c>
      <c r="S108" s="379" t="str">
        <f t="shared" si="59"/>
        <v/>
      </c>
      <c r="T108" s="359" t="s">
        <v>259</v>
      </c>
      <c r="U108" s="360" t="s">
        <v>259</v>
      </c>
      <c r="V108" s="375" t="str">
        <f t="shared" si="60"/>
        <v/>
      </c>
      <c r="W108" s="379" t="str">
        <f t="shared" si="61"/>
        <v/>
      </c>
      <c r="X108" s="359" t="s">
        <v>259</v>
      </c>
      <c r="Y108" s="360" t="s">
        <v>259</v>
      </c>
      <c r="Z108" s="375" t="str">
        <f t="shared" si="62"/>
        <v/>
      </c>
      <c r="AA108" s="381" t="str">
        <f t="shared" si="63"/>
        <v/>
      </c>
      <c r="AB108" s="271" t="str">
        <f t="shared" si="71"/>
        <v>DELETE</v>
      </c>
      <c r="AC108" s="282" t="str">
        <f t="shared" si="66"/>
        <v/>
      </c>
      <c r="AD108" s="392" t="str">
        <f t="shared" si="67"/>
        <v/>
      </c>
      <c r="AE108" s="392" t="str">
        <f t="shared" si="68"/>
        <v/>
      </c>
      <c r="AF108" s="270" t="str">
        <f t="shared" si="69"/>
        <v/>
      </c>
      <c r="AG108" s="256" t="str">
        <f t="shared" si="49"/>
        <v/>
      </c>
      <c r="AH108" s="257" t="str">
        <f t="shared" si="50"/>
        <v/>
      </c>
      <c r="AI108" s="258" t="str">
        <f t="shared" si="51"/>
        <v/>
      </c>
      <c r="AJ108" s="259" t="str">
        <f t="shared" si="52"/>
        <v/>
      </c>
      <c r="AK108" s="351" t="str">
        <f t="shared" si="53"/>
        <v/>
      </c>
      <c r="AL108" s="338"/>
      <c r="AM108" s="337"/>
      <c r="AN108" s="338"/>
      <c r="AO108" s="339"/>
      <c r="AP108" s="34"/>
      <c r="AQ108" s="34"/>
      <c r="AR108" s="34"/>
      <c r="AS108" s="34"/>
      <c r="AT108" s="34"/>
      <c r="BR108" s="34"/>
    </row>
    <row r="109" spans="1:70" x14ac:dyDescent="0.2">
      <c r="A109" s="218">
        <v>9</v>
      </c>
      <c r="B109" s="72" t="str">
        <f>IF('ΑΛΑΝΤ ΠΑΡΑΓ ΚΡΕΑ ΕΛΑΙ ΣΠΟΡ'!B40="","",'ΑΛΑΝΤ ΠΑΡΑΓ ΚΡΕΑ ΕΛΑΙ ΣΠΟΡ'!B40)</f>
        <v>VIOLA Αγνό Φυστικέλαιο 2 L</v>
      </c>
      <c r="C109" s="198" t="str">
        <f>IF('ΑΛΑΝΤ ΠΑΡΑΓ ΚΡΕΑ ΕΛΑΙ ΣΠΟΡ'!C40="","",'ΑΛΑΝΤ ΠΑΡΑΓ ΚΡΕΑ ΕΛΑΙ ΣΠΟΡ'!C40)</f>
        <v/>
      </c>
      <c r="D109" s="199" t="str">
        <f>IF('ΑΛΑΝΤ ΠΑΡΑΓ ΚΡΕΑ ΕΛΑΙ ΣΠΟΡ'!D40="","",'ΑΛΑΝΤ ΠΑΡΑΓ ΚΡΕΑ ΕΛΑΙ ΣΠΟΡ'!D40)</f>
        <v/>
      </c>
      <c r="E109" s="198">
        <f>IF('ΑΛΑΝΤ ΠΑΡΑΓ ΚΡΕΑ ΕΛΑΙ ΣΠΟΡ'!E40="","",'ΑΛΑΝΤ ΠΑΡΑΓ ΚΡΕΑ ΕΛΑΙ ΣΠΟΡ'!E40)</f>
        <v>8.9499999999999993</v>
      </c>
      <c r="F109" s="199" t="str">
        <f>IF('ΑΛΑΝΤ ΠΑΡΑΓ ΚΡΕΑ ΕΛΑΙ ΣΠΟΡ'!F40="","",'ΑΛΑΝΤ ΠΑΡΑΓ ΚΡΕΑ ΕΛΑΙ ΣΠΟΡ'!F40)</f>
        <v/>
      </c>
      <c r="G109" s="198">
        <f>IF('ΑΛΑΝΤ ΠΑΡΑΓ ΚΡΕΑ ΕΛΑΙ ΣΠΟΡ'!G40="","",'ΑΛΑΝΤ ΠΑΡΑΓ ΚΡΕΑ ΕΛΑΙ ΣΠΟΡ'!G40)</f>
        <v>8.89</v>
      </c>
      <c r="H109" s="199" t="str">
        <f>IF('ΑΛΑΝΤ ΠΑΡΑΓ ΚΡΕΑ ΕΛΑΙ ΣΠΟΡ'!H40="","",'ΑΛΑΝΤ ΠΑΡΑΓ ΚΡΕΑ ΕΛΑΙ ΣΠΟΡ'!H40)</f>
        <v/>
      </c>
      <c r="I109" s="198" t="str">
        <f>IF('ΑΛΑΝΤ ΠΑΡΑΓ ΚΡΕΑ ΕΛΑΙ ΣΠΟΡ'!I40="","",'ΑΛΑΝΤ ΠΑΡΑΓ ΚΡΕΑ ΕΛΑΙ ΣΠΟΡ'!I40)</f>
        <v/>
      </c>
      <c r="J109" s="199" t="str">
        <f>IF('ΑΛΑΝΤ ΠΑΡΑΓ ΚΡΕΑ ΕΛΑΙ ΣΠΟΡ'!J40="","",'ΑΛΑΝΤ ΠΑΡΑΓ ΚΡΕΑ ΕΛΑΙ ΣΠΟΡ'!J40)</f>
        <v/>
      </c>
      <c r="K109" s="66" t="str">
        <f t="shared" si="70"/>
        <v>DELETE</v>
      </c>
      <c r="L109" s="359" t="s">
        <v>259</v>
      </c>
      <c r="M109" s="360" t="s">
        <v>259</v>
      </c>
      <c r="N109" s="375" t="str">
        <f t="shared" si="56"/>
        <v/>
      </c>
      <c r="O109" s="376" t="str">
        <f t="shared" si="57"/>
        <v/>
      </c>
      <c r="P109" s="361">
        <v>8.9499999999999993</v>
      </c>
      <c r="Q109" s="361" t="s">
        <v>259</v>
      </c>
      <c r="R109" s="375">
        <f t="shared" si="58"/>
        <v>8.9499999999999993</v>
      </c>
      <c r="S109" s="379" t="str">
        <f t="shared" si="59"/>
        <v/>
      </c>
      <c r="T109" s="359">
        <v>8.89</v>
      </c>
      <c r="U109" s="360" t="s">
        <v>259</v>
      </c>
      <c r="V109" s="375">
        <f t="shared" si="60"/>
        <v>8.89</v>
      </c>
      <c r="W109" s="379" t="str">
        <f t="shared" si="61"/>
        <v/>
      </c>
      <c r="X109" s="359" t="s">
        <v>259</v>
      </c>
      <c r="Y109" s="360" t="s">
        <v>259</v>
      </c>
      <c r="Z109" s="375" t="str">
        <f t="shared" si="62"/>
        <v/>
      </c>
      <c r="AA109" s="381" t="str">
        <f t="shared" si="63"/>
        <v/>
      </c>
      <c r="AB109" s="271" t="str">
        <f t="shared" si="71"/>
        <v>DELETE</v>
      </c>
      <c r="AC109" s="282" t="str">
        <f t="shared" si="66"/>
        <v/>
      </c>
      <c r="AD109" s="392">
        <f t="shared" si="67"/>
        <v>0</v>
      </c>
      <c r="AE109" s="392">
        <f t="shared" si="68"/>
        <v>0</v>
      </c>
      <c r="AF109" s="270" t="str">
        <f t="shared" si="69"/>
        <v/>
      </c>
      <c r="AG109" s="256">
        <f t="shared" si="49"/>
        <v>5.9999999999998721E-2</v>
      </c>
      <c r="AH109" s="257">
        <f t="shared" si="50"/>
        <v>6.7491563554553657E-3</v>
      </c>
      <c r="AI109" s="258" t="str">
        <f t="shared" si="51"/>
        <v/>
      </c>
      <c r="AJ109" s="259">
        <f t="shared" si="52"/>
        <v>8.9499999999999993</v>
      </c>
      <c r="AK109" s="351">
        <f t="shared" si="53"/>
        <v>8.89</v>
      </c>
      <c r="AL109" s="338"/>
      <c r="AM109" s="337"/>
      <c r="AN109" s="338"/>
      <c r="AO109" s="339"/>
      <c r="AP109" s="34"/>
      <c r="AQ109" s="34"/>
      <c r="AR109" s="34"/>
      <c r="AS109" s="34"/>
      <c r="AT109" s="34"/>
      <c r="BR109" s="34"/>
    </row>
    <row r="110" spans="1:70" x14ac:dyDescent="0.2">
      <c r="A110" s="218">
        <v>10</v>
      </c>
      <c r="B110" s="72" t="str">
        <f>IF('ΑΛΑΝΤ ΠΑΡΑΓ ΚΡΕΑ ΕΛΑΙ ΣΠΟΡ'!B41="","",'ΑΛΑΝΤ ΠΑΡΑΓ ΚΡΕΑ ΕΛΑΙ ΣΠΟΡ'!B41)</f>
        <v>SPRY Pure Vegetable Shortening 350g</v>
      </c>
      <c r="C110" s="198">
        <f>IF('ΑΛΑΝΤ ΠΑΡΑΓ ΚΡΕΑ ΕΛΑΙ ΣΠΟΡ'!C41="","",'ΑΛΑΝΤ ΠΑΡΑΓ ΚΡΕΑ ΕΛΑΙ ΣΠΟΡ'!C41)</f>
        <v>2.4500000000000002</v>
      </c>
      <c r="D110" s="199" t="str">
        <f>IF('ΑΛΑΝΤ ΠΑΡΑΓ ΚΡΕΑ ΕΛΑΙ ΣΠΟΡ'!D41="","",'ΑΛΑΝΤ ΠΑΡΑΓ ΚΡΕΑ ΕΛΑΙ ΣΠΟΡ'!D41)</f>
        <v/>
      </c>
      <c r="E110" s="198">
        <f>IF('ΑΛΑΝΤ ΠΑΡΑΓ ΚΡΕΑ ΕΛΑΙ ΣΠΟΡ'!E41="","",'ΑΛΑΝΤ ΠΑΡΑΓ ΚΡΕΑ ΕΛΑΙ ΣΠΟΡ'!E41)</f>
        <v>2.15</v>
      </c>
      <c r="F110" s="199" t="str">
        <f>IF('ΑΛΑΝΤ ΠΑΡΑΓ ΚΡΕΑ ΕΛΑΙ ΣΠΟΡ'!F41="","",'ΑΛΑΝΤ ΠΑΡΑΓ ΚΡΕΑ ΕΛΑΙ ΣΠΟΡ'!F41)</f>
        <v/>
      </c>
      <c r="G110" s="198" t="str">
        <f>IF('ΑΛΑΝΤ ΠΑΡΑΓ ΚΡΕΑ ΕΛΑΙ ΣΠΟΡ'!G41="","",'ΑΛΑΝΤ ΠΑΡΑΓ ΚΡΕΑ ΕΛΑΙ ΣΠΟΡ'!G41)</f>
        <v/>
      </c>
      <c r="H110" s="199" t="str">
        <f>IF('ΑΛΑΝΤ ΠΑΡΑΓ ΚΡΕΑ ΕΛΑΙ ΣΠΟΡ'!H41="","",'ΑΛΑΝΤ ΠΑΡΑΓ ΚΡΕΑ ΕΛΑΙ ΣΠΟΡ'!H41)</f>
        <v/>
      </c>
      <c r="I110" s="198">
        <f>IF('ΑΛΑΝΤ ΠΑΡΑΓ ΚΡΕΑ ΕΛΑΙ ΣΠΟΡ'!I41="","",'ΑΛΑΝΤ ΠΑΡΑΓ ΚΡΕΑ ΕΛΑΙ ΣΠΟΡ'!I41)</f>
        <v>2.4300000000000002</v>
      </c>
      <c r="J110" s="199" t="str">
        <f>IF('ΑΛΑΝΤ ΠΑΡΑΓ ΚΡΕΑ ΕΛΑΙ ΣΠΟΡ'!J41="","",'ΑΛΑΝΤ ΠΑΡΑΓ ΚΡΕΑ ΕΛΑΙ ΣΠΟΡ'!J41)</f>
        <v/>
      </c>
      <c r="K110" s="66" t="str">
        <f t="shared" si="70"/>
        <v>DELETE</v>
      </c>
      <c r="L110" s="359">
        <v>2.4500000000000002</v>
      </c>
      <c r="M110" s="360" t="s">
        <v>259</v>
      </c>
      <c r="N110" s="375">
        <f t="shared" si="56"/>
        <v>2.4500000000000002</v>
      </c>
      <c r="O110" s="376" t="str">
        <f t="shared" si="57"/>
        <v/>
      </c>
      <c r="P110" s="361">
        <v>2.15</v>
      </c>
      <c r="Q110" s="361" t="s">
        <v>259</v>
      </c>
      <c r="R110" s="375">
        <f t="shared" si="58"/>
        <v>2.15</v>
      </c>
      <c r="S110" s="379" t="str">
        <f t="shared" si="59"/>
        <v/>
      </c>
      <c r="T110" s="359">
        <v>2.09</v>
      </c>
      <c r="U110" s="360" t="s">
        <v>259</v>
      </c>
      <c r="V110" s="375" t="str">
        <f t="shared" si="60"/>
        <v/>
      </c>
      <c r="W110" s="379" t="str">
        <f t="shared" si="61"/>
        <v/>
      </c>
      <c r="X110" s="359">
        <v>2.4300000000000002</v>
      </c>
      <c r="Y110" s="360" t="s">
        <v>259</v>
      </c>
      <c r="Z110" s="375">
        <f t="shared" si="62"/>
        <v>2.4300000000000002</v>
      </c>
      <c r="AA110" s="381" t="str">
        <f t="shared" si="63"/>
        <v/>
      </c>
      <c r="AB110" s="271" t="str">
        <f t="shared" si="71"/>
        <v>DELETE</v>
      </c>
      <c r="AC110" s="282">
        <f t="shared" si="66"/>
        <v>0</v>
      </c>
      <c r="AD110" s="392">
        <f t="shared" si="67"/>
        <v>0</v>
      </c>
      <c r="AE110" s="392" t="str">
        <f t="shared" si="68"/>
        <v/>
      </c>
      <c r="AF110" s="270">
        <f t="shared" si="69"/>
        <v>0</v>
      </c>
      <c r="AG110" s="256">
        <f t="shared" si="49"/>
        <v>0.30000000000000027</v>
      </c>
      <c r="AH110" s="257">
        <f t="shared" si="50"/>
        <v>0.13953488372093026</v>
      </c>
      <c r="AI110" s="258" t="str">
        <f t="shared" si="51"/>
        <v/>
      </c>
      <c r="AJ110" s="259">
        <f t="shared" si="52"/>
        <v>2.4500000000000002</v>
      </c>
      <c r="AK110" s="351">
        <f t="shared" si="53"/>
        <v>2.15</v>
      </c>
      <c r="AL110" s="338"/>
      <c r="AM110" s="337"/>
      <c r="AN110" s="338"/>
      <c r="AO110" s="339"/>
      <c r="AP110" s="34"/>
      <c r="AQ110" s="34"/>
      <c r="AR110" s="34"/>
      <c r="AS110" s="34"/>
      <c r="AT110" s="34"/>
      <c r="BR110" s="34"/>
    </row>
    <row r="111" spans="1:70" x14ac:dyDescent="0.2">
      <c r="A111" s="63"/>
      <c r="B111" s="69"/>
      <c r="C111" s="150">
        <f>SUM(C101:C110)</f>
        <v>15.669999999999998</v>
      </c>
      <c r="D111" s="151"/>
      <c r="E111" s="150">
        <f>SUM(E101:E110)</f>
        <v>32.78</v>
      </c>
      <c r="F111" s="151"/>
      <c r="G111" s="150">
        <f>SUM(G101:G110)</f>
        <v>18.490000000000002</v>
      </c>
      <c r="H111" s="151"/>
      <c r="I111" s="150">
        <f>SUM(I101:I110)</f>
        <v>8.18</v>
      </c>
      <c r="J111" s="151"/>
      <c r="K111" s="66"/>
      <c r="L111" s="359"/>
      <c r="M111" s="360"/>
      <c r="N111" s="375"/>
      <c r="O111" s="376"/>
      <c r="P111" s="361"/>
      <c r="Q111" s="361"/>
      <c r="R111" s="375"/>
      <c r="S111" s="379"/>
      <c r="T111" s="359"/>
      <c r="U111" s="360"/>
      <c r="V111" s="375"/>
      <c r="W111" s="379"/>
      <c r="X111" s="359"/>
      <c r="Y111" s="360"/>
      <c r="Z111" s="375"/>
      <c r="AA111" s="381"/>
      <c r="AB111" s="271"/>
      <c r="AC111" s="282"/>
      <c r="AD111" s="392"/>
      <c r="AE111" s="392"/>
      <c r="AF111" s="270"/>
      <c r="AG111" s="256"/>
      <c r="AH111" s="257"/>
      <c r="AI111" s="258"/>
      <c r="AJ111" s="259"/>
      <c r="AK111" s="351"/>
      <c r="AL111" s="338"/>
      <c r="AM111" s="337"/>
      <c r="AN111" s="338"/>
      <c r="AO111" s="339"/>
      <c r="AP111" s="34"/>
      <c r="AQ111" s="34"/>
      <c r="AR111" s="34"/>
      <c r="AS111" s="34"/>
      <c r="AT111" s="34"/>
      <c r="BR111" s="34"/>
    </row>
    <row r="112" spans="1:70" ht="15.75" x14ac:dyDescent="0.25">
      <c r="A112" s="71"/>
      <c r="B112" s="70" t="s">
        <v>65</v>
      </c>
      <c r="C112" s="148"/>
      <c r="D112" s="152"/>
      <c r="E112" s="148"/>
      <c r="F112" s="152"/>
      <c r="G112" s="148"/>
      <c r="H112" s="152"/>
      <c r="I112" s="148"/>
      <c r="J112" s="152"/>
      <c r="K112" s="66"/>
      <c r="L112" s="359"/>
      <c r="M112" s="360"/>
      <c r="N112" s="375"/>
      <c r="O112" s="376"/>
      <c r="P112" s="361"/>
      <c r="Q112" s="361"/>
      <c r="R112" s="375"/>
      <c r="S112" s="379"/>
      <c r="T112" s="359"/>
      <c r="U112" s="360"/>
      <c r="V112" s="375"/>
      <c r="W112" s="379"/>
      <c r="X112" s="359"/>
      <c r="Y112" s="360"/>
      <c r="Z112" s="375"/>
      <c r="AA112" s="381"/>
      <c r="AB112" s="271"/>
      <c r="AC112" s="282"/>
      <c r="AD112" s="392"/>
      <c r="AE112" s="392"/>
      <c r="AF112" s="270"/>
      <c r="AG112" s="256"/>
      <c r="AH112" s="257"/>
      <c r="AI112" s="258"/>
      <c r="AJ112" s="259"/>
      <c r="AK112" s="351"/>
      <c r="AL112" s="338"/>
      <c r="AM112" s="337"/>
      <c r="AN112" s="338"/>
      <c r="AO112" s="339"/>
      <c r="AP112" s="34"/>
      <c r="AQ112" s="34"/>
      <c r="AR112" s="34"/>
      <c r="AS112" s="34"/>
      <c r="AT112" s="34"/>
      <c r="BR112" s="34"/>
    </row>
    <row r="113" spans="1:70" x14ac:dyDescent="0.2">
      <c r="A113" s="218">
        <v>1</v>
      </c>
      <c r="B113" s="72" t="str">
        <f>IF('ΚΑΦ ΤΣ ΖΑΧ ΟΙΝ ΠΟΤ'!B11="","",'ΚΑΦ ΤΣ ΖΑΧ ΟΙΝ ΠΟΤ'!B11)</f>
        <v>ΛΑΪΚΟΥ Χρυσός Καφές 200g</v>
      </c>
      <c r="C113" s="198">
        <f>IF('ΚΑΦ ΤΣ ΖΑΧ ΟΙΝ ΠΟΤ'!C11="","",'ΚΑΦ ΤΣ ΖΑΧ ΟΙΝ ΠΟΤ'!C11)</f>
        <v>2.4700000000000002</v>
      </c>
      <c r="D113" s="199" t="str">
        <f>IF('ΚΑΦ ΤΣ ΖΑΧ ΟΙΝ ΠΟΤ'!D11="","",'ΚΑΦ ΤΣ ΖΑΧ ΟΙΝ ΠΟΤ'!D11)</f>
        <v/>
      </c>
      <c r="E113" s="198">
        <f>IF('ΚΑΦ ΤΣ ΖΑΧ ΟΙΝ ΠΟΤ'!E11="","",'ΚΑΦ ΤΣ ΖΑΧ ΟΙΝ ΠΟΤ'!E11)</f>
        <v>2.4500000000000002</v>
      </c>
      <c r="F113" s="199" t="str">
        <f>IF('ΚΑΦ ΤΣ ΖΑΧ ΟΙΝ ΠΟΤ'!F11="","",'ΚΑΦ ΤΣ ΖΑΧ ΟΙΝ ΠΟΤ'!F11)</f>
        <v/>
      </c>
      <c r="G113" s="198">
        <f>IF('ΚΑΦ ΤΣ ΖΑΧ ΟΙΝ ΠΟΤ'!G11="","",'ΚΑΦ ΤΣ ΖΑΧ ΟΙΝ ΠΟΤ'!G11)</f>
        <v>2.2400000000000002</v>
      </c>
      <c r="H113" s="199" t="str">
        <f>IF('ΚΑΦ ΤΣ ΖΑΧ ΟΙΝ ΠΟΤ'!H11="","",'ΚΑΦ ΤΣ ΖΑΧ ΟΙΝ ΠΟΤ'!H11)</f>
        <v/>
      </c>
      <c r="I113" s="198">
        <f>IF('ΚΑΦ ΤΣ ΖΑΧ ΟΙΝ ΠΟΤ'!I11="","",'ΚΑΦ ΤΣ ΖΑΧ ΟΙΝ ΠΟΤ'!I11)</f>
        <v>2.29</v>
      </c>
      <c r="J113" s="199" t="str">
        <f>IF('ΚΑΦ ΤΣ ΖΑΧ ΟΙΝ ΠΟΤ'!J11="","",'ΚΑΦ ΤΣ ΖΑΧ ΟΙΝ ΠΟΤ'!J11)</f>
        <v/>
      </c>
      <c r="K113" s="66" t="str">
        <f t="shared" ref="K113:K126" si="72">IF(OR(C113="",E113="",G113="",I113=""),"DELETE","")</f>
        <v/>
      </c>
      <c r="L113" s="359">
        <v>2.4700000000000002</v>
      </c>
      <c r="M113" s="360" t="s">
        <v>259</v>
      </c>
      <c r="N113" s="375">
        <f t="shared" si="56"/>
        <v>2.4700000000000002</v>
      </c>
      <c r="O113" s="376" t="str">
        <f t="shared" si="57"/>
        <v/>
      </c>
      <c r="P113" s="361">
        <v>2.4500000000000002</v>
      </c>
      <c r="Q113" s="361" t="s">
        <v>259</v>
      </c>
      <c r="R113" s="375">
        <f t="shared" si="58"/>
        <v>2.4500000000000002</v>
      </c>
      <c r="S113" s="379" t="str">
        <f t="shared" si="59"/>
        <v/>
      </c>
      <c r="T113" s="359">
        <v>2.2400000000000002</v>
      </c>
      <c r="U113" s="360" t="s">
        <v>259</v>
      </c>
      <c r="V113" s="375">
        <f t="shared" si="60"/>
        <v>2.2400000000000002</v>
      </c>
      <c r="W113" s="379" t="str">
        <f t="shared" si="61"/>
        <v/>
      </c>
      <c r="X113" s="359">
        <v>2.29</v>
      </c>
      <c r="Y113" s="360" t="s">
        <v>259</v>
      </c>
      <c r="Z113" s="375">
        <f t="shared" si="62"/>
        <v>2.29</v>
      </c>
      <c r="AA113" s="381" t="str">
        <f t="shared" si="63"/>
        <v/>
      </c>
      <c r="AB113" s="271" t="str">
        <f t="shared" ref="AB113:AB126" si="73">IF(OR(L113="",N113="",P113="",R113="",T113="",V113="",X113="",Z113=""),"DELETE","")</f>
        <v/>
      </c>
      <c r="AC113" s="282">
        <f t="shared" si="66"/>
        <v>0</v>
      </c>
      <c r="AD113" s="392">
        <f t="shared" si="67"/>
        <v>0</v>
      </c>
      <c r="AE113" s="392">
        <f t="shared" si="68"/>
        <v>0</v>
      </c>
      <c r="AF113" s="270">
        <f t="shared" si="69"/>
        <v>0</v>
      </c>
      <c r="AG113" s="256">
        <f t="shared" si="49"/>
        <v>0.22999999999999998</v>
      </c>
      <c r="AH113" s="257">
        <f t="shared" si="50"/>
        <v>0.1026785714285714</v>
      </c>
      <c r="AI113" s="258" t="str">
        <f t="shared" si="51"/>
        <v/>
      </c>
      <c r="AJ113" s="259">
        <f t="shared" si="52"/>
        <v>2.4700000000000002</v>
      </c>
      <c r="AK113" s="351">
        <f t="shared" si="53"/>
        <v>2.2400000000000002</v>
      </c>
      <c r="AL113" s="338"/>
      <c r="AM113" s="337"/>
      <c r="AN113" s="338"/>
      <c r="AO113" s="339"/>
      <c r="AP113" s="34"/>
      <c r="AQ113" s="34"/>
      <c r="AR113" s="34"/>
      <c r="AS113" s="34"/>
      <c r="AT113" s="34"/>
      <c r="BR113" s="34"/>
    </row>
    <row r="114" spans="1:70" x14ac:dyDescent="0.2">
      <c r="A114" s="218">
        <v>2</v>
      </c>
      <c r="B114" s="72" t="str">
        <f>IF('ΚΑΦ ΤΣ ΖΑΧ ΟΙΝ ΠΟΤ'!B12="","",'ΚΑΦ ΤΣ ΖΑΧ ΟΙΝ ΠΟΤ'!B12)</f>
        <v>ΧΑΡΑΛΑΜΠΟΥΣ Χρυσός Καφες 200g</v>
      </c>
      <c r="C114" s="198">
        <f>IF('ΚΑΦ ΤΣ ΖΑΧ ΟΙΝ ΠΟΤ'!C12="","",'ΚΑΦ ΤΣ ΖΑΧ ΟΙΝ ΠΟΤ'!C12)</f>
        <v>2.27</v>
      </c>
      <c r="D114" s="199" t="str">
        <f>IF('ΚΑΦ ΤΣ ΖΑΧ ΟΙΝ ΠΟΤ'!D12="","",'ΚΑΦ ΤΣ ΖΑΧ ΟΙΝ ΠΟΤ'!D12)</f>
        <v/>
      </c>
      <c r="E114" s="198">
        <f>IF('ΚΑΦ ΤΣ ΖΑΧ ΟΙΝ ΠΟΤ'!E12="","",'ΚΑΦ ΤΣ ΖΑΧ ΟΙΝ ΠΟΤ'!E12)</f>
        <v>2.2000000000000002</v>
      </c>
      <c r="F114" s="199" t="str">
        <f>IF('ΚΑΦ ΤΣ ΖΑΧ ΟΙΝ ΠΟΤ'!F12="","",'ΚΑΦ ΤΣ ΖΑΧ ΟΙΝ ΠΟΤ'!F12)</f>
        <v/>
      </c>
      <c r="G114" s="198">
        <f>IF('ΚΑΦ ΤΣ ΖΑΧ ΟΙΝ ΠΟΤ'!G12="","",'ΚΑΦ ΤΣ ΖΑΧ ΟΙΝ ΠΟΤ'!G12)</f>
        <v>2.0499999999999998</v>
      </c>
      <c r="H114" s="199" t="str">
        <f>IF('ΚΑΦ ΤΣ ΖΑΧ ΟΙΝ ΠΟΤ'!H12="","",'ΚΑΦ ΤΣ ΖΑΧ ΟΙΝ ΠΟΤ'!H12)</f>
        <v/>
      </c>
      <c r="I114" s="198">
        <f>IF('ΚΑΦ ΤΣ ΖΑΧ ΟΙΝ ΠΟΤ'!I12="","",'ΚΑΦ ΤΣ ΖΑΧ ΟΙΝ ΠΟΤ'!I12)</f>
        <v>2.2000000000000002</v>
      </c>
      <c r="J114" s="199" t="str">
        <f>IF('ΚΑΦ ΤΣ ΖΑΧ ΟΙΝ ΠΟΤ'!J12="","",'ΚΑΦ ΤΣ ΖΑΧ ΟΙΝ ΠΟΤ'!J12)</f>
        <v/>
      </c>
      <c r="K114" s="66" t="str">
        <f t="shared" si="72"/>
        <v/>
      </c>
      <c r="L114" s="359">
        <v>2.27</v>
      </c>
      <c r="M114" s="360" t="s">
        <v>259</v>
      </c>
      <c r="N114" s="375">
        <f t="shared" si="56"/>
        <v>2.27</v>
      </c>
      <c r="O114" s="376" t="str">
        <f t="shared" si="57"/>
        <v/>
      </c>
      <c r="P114" s="361">
        <v>2.2000000000000002</v>
      </c>
      <c r="Q114" s="361" t="s">
        <v>259</v>
      </c>
      <c r="R114" s="375">
        <f t="shared" si="58"/>
        <v>2.2000000000000002</v>
      </c>
      <c r="S114" s="379" t="str">
        <f t="shared" si="59"/>
        <v/>
      </c>
      <c r="T114" s="359">
        <v>2.0499999999999998</v>
      </c>
      <c r="U114" s="360" t="s">
        <v>259</v>
      </c>
      <c r="V114" s="375">
        <f t="shared" si="60"/>
        <v>2.0499999999999998</v>
      </c>
      <c r="W114" s="379" t="str">
        <f t="shared" si="61"/>
        <v/>
      </c>
      <c r="X114" s="359">
        <v>2.2000000000000002</v>
      </c>
      <c r="Y114" s="360" t="s">
        <v>259</v>
      </c>
      <c r="Z114" s="375">
        <f t="shared" si="62"/>
        <v>2.2000000000000002</v>
      </c>
      <c r="AA114" s="381" t="str">
        <f t="shared" si="63"/>
        <v/>
      </c>
      <c r="AB114" s="271" t="str">
        <f t="shared" si="73"/>
        <v/>
      </c>
      <c r="AC114" s="282">
        <f t="shared" si="66"/>
        <v>0</v>
      </c>
      <c r="AD114" s="392">
        <f t="shared" si="67"/>
        <v>0</v>
      </c>
      <c r="AE114" s="392">
        <f t="shared" si="68"/>
        <v>0</v>
      </c>
      <c r="AF114" s="270">
        <f t="shared" si="69"/>
        <v>0</v>
      </c>
      <c r="AG114" s="256">
        <f t="shared" si="49"/>
        <v>0.2200000000000002</v>
      </c>
      <c r="AH114" s="257">
        <f t="shared" si="50"/>
        <v>0.1073170731707318</v>
      </c>
      <c r="AI114" s="258" t="str">
        <f t="shared" si="51"/>
        <v/>
      </c>
      <c r="AJ114" s="259">
        <f t="shared" si="52"/>
        <v>2.27</v>
      </c>
      <c r="AK114" s="351">
        <f t="shared" si="53"/>
        <v>2.0499999999999998</v>
      </c>
      <c r="AL114" s="338"/>
      <c r="AM114" s="337"/>
      <c r="AN114" s="338"/>
      <c r="AO114" s="339"/>
      <c r="AP114" s="34"/>
      <c r="AQ114" s="34"/>
      <c r="AR114" s="34"/>
      <c r="AS114" s="34"/>
      <c r="AT114" s="34"/>
      <c r="BR114" s="34"/>
    </row>
    <row r="115" spans="1:70" x14ac:dyDescent="0.2">
      <c r="A115" s="218">
        <v>3</v>
      </c>
      <c r="B115" s="72" t="str">
        <f>IF('ΚΑΦ ΤΣ ΖΑΧ ΟΙΝ ΠΟΤ'!B13="","",'ΚΑΦ ΤΣ ΖΑΧ ΟΙΝ ΠΟΤ'!B13)</f>
        <v>NESCAFE Classic 100g</v>
      </c>
      <c r="C115" s="198" t="str">
        <f>IF('ΚΑΦ ΤΣ ΖΑΧ ΟΙΝ ΠΟΤ'!C13="","",'ΚΑΦ ΤΣ ΖΑΧ ΟΙΝ ΠΟΤ'!C13)</f>
        <v/>
      </c>
      <c r="D115" s="199" t="str">
        <f>IF('ΚΑΦ ΤΣ ΖΑΧ ΟΙΝ ΠΟΤ'!D13="","",'ΚΑΦ ΤΣ ΖΑΧ ΟΙΝ ΠΟΤ'!D13)</f>
        <v/>
      </c>
      <c r="E115" s="198">
        <f>IF('ΚΑΦ ΤΣ ΖΑΧ ΟΙΝ ΠΟΤ'!E13="","",'ΚΑΦ ΤΣ ΖΑΧ ΟΙΝ ΠΟΤ'!E13)</f>
        <v>3.06</v>
      </c>
      <c r="F115" s="199" t="str">
        <f>IF('ΚΑΦ ΤΣ ΖΑΧ ΟΙΝ ΠΟΤ'!F13="","",'ΚΑΦ ΤΣ ΖΑΧ ΟΙΝ ΠΟΤ'!F13)</f>
        <v/>
      </c>
      <c r="G115" s="198">
        <f>IF('ΚΑΦ ΤΣ ΖΑΧ ΟΙΝ ΠΟΤ'!G13="","",'ΚΑΦ ΤΣ ΖΑΧ ΟΙΝ ΠΟΤ'!G13)</f>
        <v>2.93</v>
      </c>
      <c r="H115" s="199" t="str">
        <f>IF('ΚΑΦ ΤΣ ΖΑΧ ΟΙΝ ΠΟΤ'!H13="","",'ΚΑΦ ΤΣ ΖΑΧ ΟΙΝ ΠΟΤ'!H13)</f>
        <v/>
      </c>
      <c r="I115" s="198">
        <f>IF('ΚΑΦ ΤΣ ΖΑΧ ΟΙΝ ΠΟΤ'!I13="","",'ΚΑΦ ΤΣ ΖΑΧ ΟΙΝ ΠΟΤ'!I13)</f>
        <v>3.24</v>
      </c>
      <c r="J115" s="199" t="str">
        <f>IF('ΚΑΦ ΤΣ ΖΑΧ ΟΙΝ ΠΟΤ'!J13="","",'ΚΑΦ ΤΣ ΖΑΧ ΟΙΝ ΠΟΤ'!J13)</f>
        <v/>
      </c>
      <c r="K115" s="66" t="str">
        <f t="shared" si="72"/>
        <v>DELETE</v>
      </c>
      <c r="L115" s="359" t="s">
        <v>259</v>
      </c>
      <c r="M115" s="360" t="s">
        <v>259</v>
      </c>
      <c r="N115" s="375" t="str">
        <f t="shared" si="56"/>
        <v/>
      </c>
      <c r="O115" s="376" t="str">
        <f t="shared" si="57"/>
        <v/>
      </c>
      <c r="P115" s="361">
        <v>3.06</v>
      </c>
      <c r="Q115" s="361" t="s">
        <v>259</v>
      </c>
      <c r="R115" s="375">
        <f t="shared" si="58"/>
        <v>3.06</v>
      </c>
      <c r="S115" s="379" t="str">
        <f t="shared" si="59"/>
        <v/>
      </c>
      <c r="T115" s="359">
        <v>2.93</v>
      </c>
      <c r="U115" s="360" t="s">
        <v>259</v>
      </c>
      <c r="V115" s="375">
        <f t="shared" si="60"/>
        <v>2.93</v>
      </c>
      <c r="W115" s="379" t="str">
        <f t="shared" si="61"/>
        <v/>
      </c>
      <c r="X115" s="359">
        <v>3.24</v>
      </c>
      <c r="Y115" s="360" t="s">
        <v>259</v>
      </c>
      <c r="Z115" s="375">
        <f t="shared" si="62"/>
        <v>3.24</v>
      </c>
      <c r="AA115" s="381" t="str">
        <f t="shared" si="63"/>
        <v/>
      </c>
      <c r="AB115" s="271" t="str">
        <f t="shared" si="73"/>
        <v>DELETE</v>
      </c>
      <c r="AC115" s="282" t="str">
        <f t="shared" si="66"/>
        <v/>
      </c>
      <c r="AD115" s="392">
        <f t="shared" si="67"/>
        <v>0</v>
      </c>
      <c r="AE115" s="392">
        <f t="shared" si="68"/>
        <v>0</v>
      </c>
      <c r="AF115" s="270">
        <f t="shared" si="69"/>
        <v>0</v>
      </c>
      <c r="AG115" s="256">
        <f t="shared" si="49"/>
        <v>0.31000000000000005</v>
      </c>
      <c r="AH115" s="257">
        <f t="shared" si="50"/>
        <v>0.10580204778156999</v>
      </c>
      <c r="AI115" s="258" t="str">
        <f t="shared" si="51"/>
        <v/>
      </c>
      <c r="AJ115" s="259">
        <f t="shared" si="52"/>
        <v>3.24</v>
      </c>
      <c r="AK115" s="351">
        <f t="shared" si="53"/>
        <v>2.93</v>
      </c>
      <c r="AL115" s="338"/>
      <c r="AM115" s="337"/>
      <c r="AN115" s="338"/>
      <c r="AO115" s="339"/>
      <c r="AP115" s="34"/>
      <c r="AQ115" s="34"/>
      <c r="AR115" s="34"/>
      <c r="AS115" s="34"/>
      <c r="AT115" s="34"/>
      <c r="BR115" s="34"/>
    </row>
    <row r="116" spans="1:70" x14ac:dyDescent="0.2">
      <c r="A116" s="218">
        <v>4</v>
      </c>
      <c r="B116" s="72" t="str">
        <f>IF('ΚΑΦ ΤΣ ΖΑΧ ΟΙΝ ΠΟΤ'!B14="","",'ΚΑΦ ΤΣ ΖΑΧ ΟΙΝ ΠΟΤ'!B14)</f>
        <v>NESCAFE Classic 50g</v>
      </c>
      <c r="C116" s="198" t="str">
        <f>IF('ΚΑΦ ΤΣ ΖΑΧ ΟΙΝ ΠΟΤ'!C14="","",'ΚΑΦ ΤΣ ΖΑΧ ΟΙΝ ΠΟΤ'!C14)</f>
        <v/>
      </c>
      <c r="D116" s="199" t="str">
        <f>IF('ΚΑΦ ΤΣ ΖΑΧ ΟΙΝ ΠΟΤ'!D14="","",'ΚΑΦ ΤΣ ΖΑΧ ΟΙΝ ΠΟΤ'!D14)</f>
        <v/>
      </c>
      <c r="E116" s="198">
        <f>IF('ΚΑΦ ΤΣ ΖΑΧ ΟΙΝ ΠΟΤ'!E14="","",'ΚΑΦ ΤΣ ΖΑΧ ΟΙΝ ΠΟΤ'!E14)</f>
        <v>1.6</v>
      </c>
      <c r="F116" s="199" t="str">
        <f>IF('ΚΑΦ ΤΣ ΖΑΧ ΟΙΝ ΠΟΤ'!F14="","",'ΚΑΦ ΤΣ ΖΑΧ ΟΙΝ ΠΟΤ'!F14)</f>
        <v/>
      </c>
      <c r="G116" s="198">
        <f>IF('ΚΑΦ ΤΣ ΖΑΧ ΟΙΝ ΠΟΤ'!G14="","",'ΚΑΦ ΤΣ ΖΑΧ ΟΙΝ ΠΟΤ'!G14)</f>
        <v>1.47</v>
      </c>
      <c r="H116" s="199" t="str">
        <f>IF('ΚΑΦ ΤΣ ΖΑΧ ΟΙΝ ΠΟΤ'!H14="","",'ΚΑΦ ΤΣ ΖΑΧ ΟΙΝ ΠΟΤ'!H14)</f>
        <v/>
      </c>
      <c r="I116" s="198">
        <f>IF('ΚΑΦ ΤΣ ΖΑΧ ΟΙΝ ΠΟΤ'!I14="","",'ΚΑΦ ΤΣ ΖΑΧ ΟΙΝ ΠΟΤ'!I14)</f>
        <v>1.71</v>
      </c>
      <c r="J116" s="199" t="str">
        <f>IF('ΚΑΦ ΤΣ ΖΑΧ ΟΙΝ ΠΟΤ'!J14="","",'ΚΑΦ ΤΣ ΖΑΧ ΟΙΝ ΠΟΤ'!J14)</f>
        <v/>
      </c>
      <c r="K116" s="66" t="str">
        <f t="shared" si="72"/>
        <v>DELETE</v>
      </c>
      <c r="L116" s="359" t="s">
        <v>259</v>
      </c>
      <c r="M116" s="360" t="s">
        <v>259</v>
      </c>
      <c r="N116" s="375" t="str">
        <f t="shared" si="56"/>
        <v/>
      </c>
      <c r="O116" s="376" t="str">
        <f t="shared" si="57"/>
        <v/>
      </c>
      <c r="P116" s="361">
        <v>1.6</v>
      </c>
      <c r="Q116" s="361" t="s">
        <v>259</v>
      </c>
      <c r="R116" s="375">
        <f t="shared" si="58"/>
        <v>1.6</v>
      </c>
      <c r="S116" s="379" t="str">
        <f t="shared" si="59"/>
        <v/>
      </c>
      <c r="T116" s="359">
        <v>1.47</v>
      </c>
      <c r="U116" s="360" t="s">
        <v>259</v>
      </c>
      <c r="V116" s="375">
        <f t="shared" si="60"/>
        <v>1.47</v>
      </c>
      <c r="W116" s="379" t="str">
        <f t="shared" si="61"/>
        <v/>
      </c>
      <c r="X116" s="359">
        <v>1.71</v>
      </c>
      <c r="Y116" s="360" t="s">
        <v>259</v>
      </c>
      <c r="Z116" s="375">
        <f t="shared" si="62"/>
        <v>1.71</v>
      </c>
      <c r="AA116" s="381" t="str">
        <f t="shared" si="63"/>
        <v/>
      </c>
      <c r="AB116" s="271" t="str">
        <f t="shared" si="73"/>
        <v>DELETE</v>
      </c>
      <c r="AC116" s="282" t="str">
        <f t="shared" si="66"/>
        <v/>
      </c>
      <c r="AD116" s="392">
        <f t="shared" si="67"/>
        <v>0</v>
      </c>
      <c r="AE116" s="392">
        <f t="shared" si="68"/>
        <v>0</v>
      </c>
      <c r="AF116" s="270">
        <f t="shared" si="69"/>
        <v>0</v>
      </c>
      <c r="AG116" s="256">
        <f t="shared" si="49"/>
        <v>0.24</v>
      </c>
      <c r="AH116" s="257">
        <f t="shared" si="50"/>
        <v>0.16326530612244894</v>
      </c>
      <c r="AI116" s="258" t="str">
        <f t="shared" si="51"/>
        <v/>
      </c>
      <c r="AJ116" s="259">
        <f t="shared" si="52"/>
        <v>1.71</v>
      </c>
      <c r="AK116" s="351">
        <f t="shared" si="53"/>
        <v>1.47</v>
      </c>
      <c r="AL116" s="338"/>
      <c r="AM116" s="337"/>
      <c r="AN116" s="338"/>
      <c r="AO116" s="339"/>
      <c r="AP116" s="34"/>
      <c r="AQ116" s="34"/>
      <c r="AR116" s="34"/>
      <c r="AS116" s="34"/>
      <c r="AT116" s="34"/>
      <c r="BR116" s="34"/>
    </row>
    <row r="117" spans="1:70" x14ac:dyDescent="0.2">
      <c r="A117" s="218">
        <v>5</v>
      </c>
      <c r="B117" s="72" t="str">
        <f>IF('ΚΑΦ ΤΣ ΖΑΧ ΟΙΝ ΠΟΤ'!B15="","",'ΚΑΦ ΤΣ ΖΑΧ ΟΙΝ ΠΟΤ'!B15)</f>
        <v>JACOBS KRONUNG Rich Aroma Premium 250g</v>
      </c>
      <c r="C117" s="198" t="str">
        <f>IF('ΚΑΦ ΤΣ ΖΑΧ ΟΙΝ ΠΟΤ'!C15="","",'ΚΑΦ ΤΣ ΖΑΧ ΟΙΝ ΠΟΤ'!C15)</f>
        <v/>
      </c>
      <c r="D117" s="199" t="str">
        <f>IF('ΚΑΦ ΤΣ ΖΑΧ ΟΙΝ ΠΟΤ'!D15="","",'ΚΑΦ ΤΣ ΖΑΧ ΟΙΝ ΠΟΤ'!D15)</f>
        <v/>
      </c>
      <c r="E117" s="198">
        <f>IF('ΚΑΦ ΤΣ ΖΑΧ ΟΙΝ ΠΟΤ'!E15="","",'ΚΑΦ ΤΣ ΖΑΧ ΟΙΝ ΠΟΤ'!E15)</f>
        <v>3.83</v>
      </c>
      <c r="F117" s="199" t="str">
        <f>IF('ΚΑΦ ΤΣ ΖΑΧ ΟΙΝ ΠΟΤ'!F15="","",'ΚΑΦ ΤΣ ΖΑΧ ΟΙΝ ΠΟΤ'!F15)</f>
        <v/>
      </c>
      <c r="G117" s="198">
        <f>IF('ΚΑΦ ΤΣ ΖΑΧ ΟΙΝ ΠΟΤ'!G15="","",'ΚΑΦ ΤΣ ΖΑΧ ΟΙΝ ΠΟΤ'!G15)</f>
        <v>3.75</v>
      </c>
      <c r="H117" s="199" t="str">
        <f>IF('ΚΑΦ ΤΣ ΖΑΧ ΟΙΝ ΠΟΤ'!H15="","",'ΚΑΦ ΤΣ ΖΑΧ ΟΙΝ ΠΟΤ'!H15)</f>
        <v/>
      </c>
      <c r="I117" s="198">
        <f>IF('ΚΑΦ ΤΣ ΖΑΧ ΟΙΝ ΠΟΤ'!I15="","",'ΚΑΦ ΤΣ ΖΑΧ ΟΙΝ ΠΟΤ'!I15)</f>
        <v>3.2</v>
      </c>
      <c r="J117" s="199" t="str">
        <f>IF('ΚΑΦ ΤΣ ΖΑΧ ΟΙΝ ΠΟΤ'!J15="","",'ΚΑΦ ΤΣ ΖΑΧ ΟΙΝ ΠΟΤ'!J15)</f>
        <v>*</v>
      </c>
      <c r="K117" s="66" t="str">
        <f t="shared" si="72"/>
        <v>DELETE</v>
      </c>
      <c r="L117" s="359" t="s">
        <v>259</v>
      </c>
      <c r="M117" s="360" t="s">
        <v>259</v>
      </c>
      <c r="N117" s="375" t="str">
        <f t="shared" si="56"/>
        <v/>
      </c>
      <c r="O117" s="376" t="str">
        <f t="shared" si="57"/>
        <v/>
      </c>
      <c r="P117" s="361">
        <v>3.83</v>
      </c>
      <c r="Q117" s="361" t="s">
        <v>259</v>
      </c>
      <c r="R117" s="375">
        <f t="shared" si="58"/>
        <v>3.83</v>
      </c>
      <c r="S117" s="379" t="str">
        <f t="shared" si="59"/>
        <v/>
      </c>
      <c r="T117" s="359">
        <v>3.75</v>
      </c>
      <c r="U117" s="360" t="s">
        <v>259</v>
      </c>
      <c r="V117" s="375">
        <f t="shared" si="60"/>
        <v>3.75</v>
      </c>
      <c r="W117" s="379" t="str">
        <f t="shared" si="61"/>
        <v/>
      </c>
      <c r="X117" s="359">
        <v>3.2</v>
      </c>
      <c r="Y117" s="360" t="s">
        <v>258</v>
      </c>
      <c r="Z117" s="375">
        <f t="shared" si="62"/>
        <v>3.2</v>
      </c>
      <c r="AA117" s="381" t="str">
        <f t="shared" si="63"/>
        <v>*</v>
      </c>
      <c r="AB117" s="271" t="str">
        <f t="shared" si="73"/>
        <v>DELETE</v>
      </c>
      <c r="AC117" s="282" t="str">
        <f t="shared" si="66"/>
        <v/>
      </c>
      <c r="AD117" s="392">
        <f t="shared" si="67"/>
        <v>0</v>
      </c>
      <c r="AE117" s="392">
        <f t="shared" si="68"/>
        <v>0</v>
      </c>
      <c r="AF117" s="270">
        <f t="shared" si="69"/>
        <v>0</v>
      </c>
      <c r="AG117" s="256">
        <f t="shared" si="49"/>
        <v>0.62999999999999989</v>
      </c>
      <c r="AH117" s="257">
        <f t="shared" si="50"/>
        <v>0.19687499999999991</v>
      </c>
      <c r="AI117" s="258" t="str">
        <f t="shared" si="51"/>
        <v/>
      </c>
      <c r="AJ117" s="259">
        <f t="shared" si="52"/>
        <v>3.83</v>
      </c>
      <c r="AK117" s="351">
        <f t="shared" si="53"/>
        <v>3.2</v>
      </c>
      <c r="AL117" s="338"/>
      <c r="AM117" s="337"/>
      <c r="AN117" s="338"/>
      <c r="AO117" s="339"/>
      <c r="AP117" s="34"/>
      <c r="AQ117" s="34"/>
      <c r="AR117" s="34"/>
      <c r="AS117" s="34"/>
      <c r="AT117" s="34"/>
      <c r="BR117" s="34"/>
    </row>
    <row r="118" spans="1:70" x14ac:dyDescent="0.2">
      <c r="A118" s="218">
        <v>6</v>
      </c>
      <c r="B118" s="72" t="str">
        <f>IF('ΚΑΦ ΤΣ ΖΑΧ ΟΙΝ ΠΟΤ'!B16="","",'ΚΑΦ ΤΣ ΖΑΧ ΟΙΝ ΠΟΤ'!B16)</f>
        <v>CADBURRY'S Drinking Chocolate 250g</v>
      </c>
      <c r="C118" s="198">
        <f>IF('ΚΑΦ ΤΣ ΖΑΧ ΟΙΝ ΠΟΤ'!C16="","",'ΚΑΦ ΤΣ ΖΑΧ ΟΙΝ ΠΟΤ'!C16)</f>
        <v>2.21</v>
      </c>
      <c r="D118" s="199" t="str">
        <f>IF('ΚΑΦ ΤΣ ΖΑΧ ΟΙΝ ΠΟΤ'!D16="","",'ΚΑΦ ΤΣ ΖΑΧ ΟΙΝ ΠΟΤ'!D16)</f>
        <v/>
      </c>
      <c r="E118" s="198">
        <f>IF('ΚΑΦ ΤΣ ΖΑΧ ΟΙΝ ΠΟΤ'!E16="","",'ΚΑΦ ΤΣ ΖΑΧ ΟΙΝ ΠΟΤ'!E16)</f>
        <v>2.15</v>
      </c>
      <c r="F118" s="199" t="str">
        <f>IF('ΚΑΦ ΤΣ ΖΑΧ ΟΙΝ ΠΟΤ'!F16="","",'ΚΑΦ ΤΣ ΖΑΧ ΟΙΝ ΠΟΤ'!F16)</f>
        <v/>
      </c>
      <c r="G118" s="198">
        <f>IF('ΚΑΦ ΤΣ ΖΑΧ ΟΙΝ ΠΟΤ'!G16="","",'ΚΑΦ ΤΣ ΖΑΧ ΟΙΝ ΠΟΤ'!G16)</f>
        <v>1.99</v>
      </c>
      <c r="H118" s="199" t="str">
        <f>IF('ΚΑΦ ΤΣ ΖΑΧ ΟΙΝ ΠΟΤ'!H16="","",'ΚΑΦ ΤΣ ΖΑΧ ΟΙΝ ΠΟΤ'!H16)</f>
        <v/>
      </c>
      <c r="I118" s="198">
        <f>IF('ΚΑΦ ΤΣ ΖΑΧ ΟΙΝ ΠΟΤ'!I16="","",'ΚΑΦ ΤΣ ΖΑΧ ΟΙΝ ΠΟΤ'!I16)</f>
        <v>2.25</v>
      </c>
      <c r="J118" s="199" t="str">
        <f>IF('ΚΑΦ ΤΣ ΖΑΧ ΟΙΝ ΠΟΤ'!J16="","",'ΚΑΦ ΤΣ ΖΑΧ ΟΙΝ ΠΟΤ'!J16)</f>
        <v/>
      </c>
      <c r="K118" s="66" t="str">
        <f t="shared" si="72"/>
        <v/>
      </c>
      <c r="L118" s="359">
        <v>2.21</v>
      </c>
      <c r="M118" s="360" t="s">
        <v>259</v>
      </c>
      <c r="N118" s="375">
        <f t="shared" si="56"/>
        <v>2.21</v>
      </c>
      <c r="O118" s="376" t="str">
        <f t="shared" si="57"/>
        <v/>
      </c>
      <c r="P118" s="361">
        <v>2.15</v>
      </c>
      <c r="Q118" s="361" t="s">
        <v>259</v>
      </c>
      <c r="R118" s="375">
        <f t="shared" si="58"/>
        <v>2.15</v>
      </c>
      <c r="S118" s="379" t="str">
        <f t="shared" si="59"/>
        <v/>
      </c>
      <c r="T118" s="359">
        <v>1.99</v>
      </c>
      <c r="U118" s="360" t="s">
        <v>259</v>
      </c>
      <c r="V118" s="375">
        <f t="shared" si="60"/>
        <v>1.99</v>
      </c>
      <c r="W118" s="379" t="str">
        <f t="shared" si="61"/>
        <v/>
      </c>
      <c r="X118" s="359">
        <v>2.25</v>
      </c>
      <c r="Y118" s="360" t="s">
        <v>259</v>
      </c>
      <c r="Z118" s="375">
        <f t="shared" si="62"/>
        <v>2.25</v>
      </c>
      <c r="AA118" s="381" t="str">
        <f t="shared" si="63"/>
        <v/>
      </c>
      <c r="AB118" s="271" t="str">
        <f t="shared" si="73"/>
        <v/>
      </c>
      <c r="AC118" s="282">
        <f t="shared" si="66"/>
        <v>0</v>
      </c>
      <c r="AD118" s="392">
        <f t="shared" si="67"/>
        <v>0</v>
      </c>
      <c r="AE118" s="392">
        <f t="shared" si="68"/>
        <v>0</v>
      </c>
      <c r="AF118" s="270">
        <f t="shared" si="69"/>
        <v>0</v>
      </c>
      <c r="AG118" s="256">
        <f t="shared" si="49"/>
        <v>0.26</v>
      </c>
      <c r="AH118" s="257">
        <f t="shared" si="50"/>
        <v>0.13065326633165819</v>
      </c>
      <c r="AI118" s="258" t="str">
        <f t="shared" si="51"/>
        <v/>
      </c>
      <c r="AJ118" s="259">
        <f t="shared" si="52"/>
        <v>2.25</v>
      </c>
      <c r="AK118" s="351">
        <f t="shared" si="53"/>
        <v>1.99</v>
      </c>
      <c r="AL118" s="338"/>
      <c r="AM118" s="338"/>
      <c r="AN118" s="338"/>
      <c r="AO118" s="339"/>
      <c r="AP118" s="34"/>
      <c r="AQ118" s="34"/>
      <c r="AR118" s="34"/>
      <c r="AS118" s="34"/>
      <c r="AT118" s="34"/>
      <c r="BR118" s="34"/>
    </row>
    <row r="119" spans="1:70" x14ac:dyDescent="0.2">
      <c r="A119" s="218">
        <v>7</v>
      </c>
      <c r="B119" s="72" t="str">
        <f>IF('ΚΑΦ ΤΣ ΖΑΧ ΟΙΝ ΠΟΤ'!B17="","",'ΚΑΦ ΤΣ ΖΑΧ ΟΙΝ ΠΟΤ'!B17)</f>
        <v>NESTLE Milo 400g</v>
      </c>
      <c r="C119" s="198" t="str">
        <f>IF('ΚΑΦ ΤΣ ΖΑΧ ΟΙΝ ΠΟΤ'!C17="","",'ΚΑΦ ΤΣ ΖΑΧ ΟΙΝ ΠΟΤ'!C17)</f>
        <v/>
      </c>
      <c r="D119" s="199" t="str">
        <f>IF('ΚΑΦ ΤΣ ΖΑΧ ΟΙΝ ΠΟΤ'!D17="","",'ΚΑΦ ΤΣ ΖΑΧ ΟΙΝ ΠΟΤ'!D17)</f>
        <v/>
      </c>
      <c r="E119" s="198">
        <f>IF('ΚΑΦ ΤΣ ΖΑΧ ΟΙΝ ΠΟΤ'!E17="","",'ΚΑΦ ΤΣ ΖΑΧ ΟΙΝ ΠΟΤ'!E17)</f>
        <v>4.55</v>
      </c>
      <c r="F119" s="199" t="str">
        <f>IF('ΚΑΦ ΤΣ ΖΑΧ ΟΙΝ ΠΟΤ'!F17="","",'ΚΑΦ ΤΣ ΖΑΧ ΟΙΝ ΠΟΤ'!F17)</f>
        <v/>
      </c>
      <c r="G119" s="198">
        <f>IF('ΚΑΦ ΤΣ ΖΑΧ ΟΙΝ ΠΟΤ'!G17="","",'ΚΑΦ ΤΣ ΖΑΧ ΟΙΝ ΠΟΤ'!G17)</f>
        <v>4.55</v>
      </c>
      <c r="H119" s="199" t="str">
        <f>IF('ΚΑΦ ΤΣ ΖΑΧ ΟΙΝ ΠΟΤ'!H17="","",'ΚΑΦ ΤΣ ΖΑΧ ΟΙΝ ΠΟΤ'!H17)</f>
        <v/>
      </c>
      <c r="I119" s="198">
        <f>IF('ΚΑΦ ΤΣ ΖΑΧ ΟΙΝ ΠΟΤ'!I17="","",'ΚΑΦ ΤΣ ΖΑΧ ΟΙΝ ΠΟΤ'!I17)</f>
        <v>4.22</v>
      </c>
      <c r="J119" s="199" t="str">
        <f>IF('ΚΑΦ ΤΣ ΖΑΧ ΟΙΝ ΠΟΤ'!J17="","",'ΚΑΦ ΤΣ ΖΑΧ ΟΙΝ ΠΟΤ'!J17)</f>
        <v/>
      </c>
      <c r="K119" s="66" t="str">
        <f t="shared" si="72"/>
        <v>DELETE</v>
      </c>
      <c r="L119" s="359" t="s">
        <v>259</v>
      </c>
      <c r="M119" s="360" t="s">
        <v>259</v>
      </c>
      <c r="N119" s="375" t="str">
        <f t="shared" si="56"/>
        <v/>
      </c>
      <c r="O119" s="376" t="str">
        <f t="shared" si="57"/>
        <v/>
      </c>
      <c r="P119" s="361">
        <v>4.55</v>
      </c>
      <c r="Q119" s="361" t="s">
        <v>259</v>
      </c>
      <c r="R119" s="375">
        <f t="shared" si="58"/>
        <v>4.55</v>
      </c>
      <c r="S119" s="379" t="str">
        <f t="shared" si="59"/>
        <v/>
      </c>
      <c r="T119" s="359">
        <v>4.55</v>
      </c>
      <c r="U119" s="360" t="s">
        <v>259</v>
      </c>
      <c r="V119" s="375">
        <f t="shared" si="60"/>
        <v>4.55</v>
      </c>
      <c r="W119" s="379" t="str">
        <f t="shared" si="61"/>
        <v/>
      </c>
      <c r="X119" s="359">
        <v>4.22</v>
      </c>
      <c r="Y119" s="360" t="s">
        <v>259</v>
      </c>
      <c r="Z119" s="375">
        <f t="shared" si="62"/>
        <v>4.22</v>
      </c>
      <c r="AA119" s="381" t="str">
        <f t="shared" si="63"/>
        <v/>
      </c>
      <c r="AB119" s="271" t="str">
        <f t="shared" si="73"/>
        <v>DELETE</v>
      </c>
      <c r="AC119" s="282" t="str">
        <f t="shared" si="66"/>
        <v/>
      </c>
      <c r="AD119" s="392">
        <f t="shared" si="67"/>
        <v>0</v>
      </c>
      <c r="AE119" s="392">
        <f t="shared" si="68"/>
        <v>0</v>
      </c>
      <c r="AF119" s="270">
        <f t="shared" si="69"/>
        <v>0</v>
      </c>
      <c r="AG119" s="256">
        <f t="shared" si="49"/>
        <v>0.33000000000000007</v>
      </c>
      <c r="AH119" s="257">
        <f t="shared" si="50"/>
        <v>7.8199052132701397E-2</v>
      </c>
      <c r="AI119" s="258" t="str">
        <f t="shared" si="51"/>
        <v/>
      </c>
      <c r="AJ119" s="259">
        <f t="shared" si="52"/>
        <v>4.55</v>
      </c>
      <c r="AK119" s="351">
        <f t="shared" si="53"/>
        <v>4.22</v>
      </c>
      <c r="AL119" s="338"/>
      <c r="AM119" s="338"/>
      <c r="AN119" s="338"/>
      <c r="AO119" s="339"/>
      <c r="AP119" s="34"/>
      <c r="AQ119" s="34"/>
      <c r="AR119" s="34"/>
      <c r="AS119" s="34"/>
      <c r="AT119" s="34"/>
      <c r="BR119" s="34"/>
    </row>
    <row r="120" spans="1:70" x14ac:dyDescent="0.2">
      <c r="A120" s="218">
        <v>8</v>
      </c>
      <c r="B120" s="72" t="str">
        <f>IF('ΚΑΦ ΤΣ ΖΑΧ ΟΙΝ ΠΟΤ'!B18="","",'ΚΑΦ ΤΣ ΖΑΧ ΟΙΝ ΠΟΤ'!B18)</f>
        <v>CADBURRY'S Cocoa 125g</v>
      </c>
      <c r="C120" s="198">
        <f>IF('ΚΑΦ ΤΣ ΖΑΧ ΟΙΝ ΠΟΤ'!C18="","",'ΚΑΦ ΤΣ ΖΑΧ ΟΙΝ ΠΟΤ'!C18)</f>
        <v>1.93</v>
      </c>
      <c r="D120" s="199" t="str">
        <f>IF('ΚΑΦ ΤΣ ΖΑΧ ΟΙΝ ΠΟΤ'!D18="","",'ΚΑΦ ΤΣ ΖΑΧ ΟΙΝ ΠΟΤ'!D18)</f>
        <v/>
      </c>
      <c r="E120" s="198">
        <f>IF('ΚΑΦ ΤΣ ΖΑΧ ΟΙΝ ΠΟΤ'!E18="","",'ΚΑΦ ΤΣ ΖΑΧ ΟΙΝ ΠΟΤ'!E18)</f>
        <v>2.4300000000000002</v>
      </c>
      <c r="F120" s="199" t="str">
        <f>IF('ΚΑΦ ΤΣ ΖΑΧ ΟΙΝ ΠΟΤ'!F18="","",'ΚΑΦ ΤΣ ΖΑΧ ΟΙΝ ΠΟΤ'!F18)</f>
        <v/>
      </c>
      <c r="G120" s="198">
        <f>IF('ΚΑΦ ΤΣ ΖΑΧ ΟΙΝ ΠΟΤ'!G18="","",'ΚΑΦ ΤΣ ΖΑΧ ΟΙΝ ΠΟΤ'!G18)</f>
        <v>1.92</v>
      </c>
      <c r="H120" s="199" t="str">
        <f>IF('ΚΑΦ ΤΣ ΖΑΧ ΟΙΝ ΠΟΤ'!H18="","",'ΚΑΦ ΤΣ ΖΑΧ ΟΙΝ ΠΟΤ'!H18)</f>
        <v/>
      </c>
      <c r="I120" s="198">
        <f>IF('ΚΑΦ ΤΣ ΖΑΧ ΟΙΝ ΠΟΤ'!I18="","",'ΚΑΦ ΤΣ ΖΑΧ ΟΙΝ ΠΟΤ'!I18)</f>
        <v>2.79</v>
      </c>
      <c r="J120" s="199" t="str">
        <f>IF('ΚΑΦ ΤΣ ΖΑΧ ΟΙΝ ΠΟΤ'!J18="","",'ΚΑΦ ΤΣ ΖΑΧ ΟΙΝ ΠΟΤ'!J18)</f>
        <v/>
      </c>
      <c r="K120" s="66" t="str">
        <f t="shared" si="72"/>
        <v/>
      </c>
      <c r="L120" s="359">
        <v>1.93</v>
      </c>
      <c r="M120" s="360" t="s">
        <v>259</v>
      </c>
      <c r="N120" s="375">
        <f t="shared" si="56"/>
        <v>1.93</v>
      </c>
      <c r="O120" s="376" t="str">
        <f t="shared" si="57"/>
        <v/>
      </c>
      <c r="P120" s="361">
        <v>2.1</v>
      </c>
      <c r="Q120" s="361" t="s">
        <v>259</v>
      </c>
      <c r="R120" s="375">
        <f t="shared" si="58"/>
        <v>2.4300000000000002</v>
      </c>
      <c r="S120" s="379" t="str">
        <f t="shared" si="59"/>
        <v/>
      </c>
      <c r="T120" s="359">
        <v>1.92</v>
      </c>
      <c r="U120" s="360" t="s">
        <v>259</v>
      </c>
      <c r="V120" s="375">
        <f t="shared" si="60"/>
        <v>1.92</v>
      </c>
      <c r="W120" s="379" t="str">
        <f t="shared" si="61"/>
        <v/>
      </c>
      <c r="X120" s="359">
        <v>2.79</v>
      </c>
      <c r="Y120" s="360" t="s">
        <v>259</v>
      </c>
      <c r="Z120" s="375">
        <f t="shared" si="62"/>
        <v>2.79</v>
      </c>
      <c r="AA120" s="381" t="str">
        <f t="shared" si="63"/>
        <v/>
      </c>
      <c r="AB120" s="271" t="str">
        <f t="shared" si="73"/>
        <v/>
      </c>
      <c r="AC120" s="282">
        <f t="shared" si="66"/>
        <v>0</v>
      </c>
      <c r="AD120" s="392">
        <f t="shared" si="67"/>
        <v>0.33000000000000007</v>
      </c>
      <c r="AE120" s="392">
        <f t="shared" si="68"/>
        <v>0</v>
      </c>
      <c r="AF120" s="270">
        <f t="shared" si="69"/>
        <v>0</v>
      </c>
      <c r="AG120" s="256">
        <f t="shared" si="49"/>
        <v>0.87000000000000011</v>
      </c>
      <c r="AH120" s="257">
        <f t="shared" si="50"/>
        <v>0.453125</v>
      </c>
      <c r="AI120" s="258" t="str">
        <f t="shared" si="51"/>
        <v>WARNING</v>
      </c>
      <c r="AJ120" s="259">
        <f t="shared" si="52"/>
        <v>2.79</v>
      </c>
      <c r="AK120" s="351">
        <f t="shared" si="53"/>
        <v>1.92</v>
      </c>
      <c r="AL120" s="338"/>
      <c r="AM120" s="338"/>
      <c r="AN120" s="338"/>
      <c r="AO120" s="339"/>
      <c r="AP120" s="34"/>
      <c r="AQ120" s="34"/>
      <c r="AR120" s="34"/>
      <c r="AS120" s="34"/>
      <c r="AT120" s="34"/>
      <c r="BR120" s="34"/>
    </row>
    <row r="121" spans="1:70" x14ac:dyDescent="0.2">
      <c r="A121" s="218">
        <v>9</v>
      </c>
      <c r="B121" s="72" t="str">
        <f>IF('ΚΑΦ ΤΣ ΖΑΧ ΟΙΝ ΠΟΤ'!B19="","",'ΚΑΦ ΤΣ ΖΑΧ ΟΙΝ ΠΟΤ'!B19)</f>
        <v>LIPTONS Τσάι 20 φακελάκια (Yellow label tea)</v>
      </c>
      <c r="C121" s="198" t="str">
        <f>IF('ΚΑΦ ΤΣ ΖΑΧ ΟΙΝ ΠΟΤ'!C19="","",'ΚΑΦ ΤΣ ΖΑΧ ΟΙΝ ΠΟΤ'!C19)</f>
        <v/>
      </c>
      <c r="D121" s="199" t="str">
        <f>IF('ΚΑΦ ΤΣ ΖΑΧ ΟΙΝ ΠΟΤ'!D19="","",'ΚΑΦ ΤΣ ΖΑΧ ΟΙΝ ΠΟΤ'!D19)</f>
        <v/>
      </c>
      <c r="E121" s="198">
        <f>IF('ΚΑΦ ΤΣ ΖΑΧ ΟΙΝ ΠΟΤ'!E19="","",'ΚΑΦ ΤΣ ΖΑΧ ΟΙΝ ΠΟΤ'!E19)</f>
        <v>1.3</v>
      </c>
      <c r="F121" s="199" t="str">
        <f>IF('ΚΑΦ ΤΣ ΖΑΧ ΟΙΝ ΠΟΤ'!F19="","",'ΚΑΦ ΤΣ ΖΑΧ ΟΙΝ ΠΟΤ'!F19)</f>
        <v/>
      </c>
      <c r="G121" s="198">
        <f>IF('ΚΑΦ ΤΣ ΖΑΧ ΟΙΝ ΠΟΤ'!G19="","",'ΚΑΦ ΤΣ ΖΑΧ ΟΙΝ ΠΟΤ'!G19)</f>
        <v>1.27</v>
      </c>
      <c r="H121" s="199" t="str">
        <f>IF('ΚΑΦ ΤΣ ΖΑΧ ΟΙΝ ΠΟΤ'!H19="","",'ΚΑΦ ΤΣ ΖΑΧ ΟΙΝ ΠΟΤ'!H19)</f>
        <v/>
      </c>
      <c r="I121" s="198">
        <f>IF('ΚΑΦ ΤΣ ΖΑΧ ΟΙΝ ΠΟΤ'!I19="","",'ΚΑΦ ΤΣ ΖΑΧ ΟΙΝ ΠΟΤ'!I19)</f>
        <v>1.3</v>
      </c>
      <c r="J121" s="199" t="str">
        <f>IF('ΚΑΦ ΤΣ ΖΑΧ ΟΙΝ ΠΟΤ'!J19="","",'ΚΑΦ ΤΣ ΖΑΧ ΟΙΝ ΠΟΤ'!J19)</f>
        <v/>
      </c>
      <c r="K121" s="66" t="str">
        <f t="shared" si="72"/>
        <v>DELETE</v>
      </c>
      <c r="L121" s="359" t="s">
        <v>259</v>
      </c>
      <c r="M121" s="360" t="s">
        <v>259</v>
      </c>
      <c r="N121" s="375" t="str">
        <f t="shared" si="56"/>
        <v/>
      </c>
      <c r="O121" s="376" t="str">
        <f t="shared" si="57"/>
        <v/>
      </c>
      <c r="P121" s="361">
        <v>1.3</v>
      </c>
      <c r="Q121" s="361" t="s">
        <v>259</v>
      </c>
      <c r="R121" s="375">
        <f t="shared" si="58"/>
        <v>1.3</v>
      </c>
      <c r="S121" s="379" t="str">
        <f t="shared" si="59"/>
        <v/>
      </c>
      <c r="T121" s="359">
        <v>1.27</v>
      </c>
      <c r="U121" s="360" t="s">
        <v>259</v>
      </c>
      <c r="V121" s="375">
        <f t="shared" si="60"/>
        <v>1.27</v>
      </c>
      <c r="W121" s="379" t="str">
        <f t="shared" si="61"/>
        <v/>
      </c>
      <c r="X121" s="359">
        <v>1.2</v>
      </c>
      <c r="Y121" s="360" t="s">
        <v>259</v>
      </c>
      <c r="Z121" s="375">
        <f t="shared" si="62"/>
        <v>1.3</v>
      </c>
      <c r="AA121" s="381" t="str">
        <f t="shared" si="63"/>
        <v/>
      </c>
      <c r="AB121" s="271" t="str">
        <f t="shared" si="73"/>
        <v>DELETE</v>
      </c>
      <c r="AC121" s="282" t="str">
        <f t="shared" si="66"/>
        <v/>
      </c>
      <c r="AD121" s="392">
        <f t="shared" si="67"/>
        <v>0</v>
      </c>
      <c r="AE121" s="392">
        <f t="shared" si="68"/>
        <v>0</v>
      </c>
      <c r="AF121" s="270">
        <f t="shared" si="69"/>
        <v>0.10000000000000009</v>
      </c>
      <c r="AG121" s="256">
        <f t="shared" si="49"/>
        <v>3.0000000000000027E-2</v>
      </c>
      <c r="AH121" s="257">
        <f t="shared" si="50"/>
        <v>2.3622047244094446E-2</v>
      </c>
      <c r="AI121" s="258" t="str">
        <f t="shared" si="51"/>
        <v/>
      </c>
      <c r="AJ121" s="259">
        <f t="shared" si="52"/>
        <v>1.3</v>
      </c>
      <c r="AK121" s="351">
        <f t="shared" si="53"/>
        <v>1.27</v>
      </c>
      <c r="AL121" s="338" t="s">
        <v>373</v>
      </c>
      <c r="AM121" s="337"/>
      <c r="AN121" s="338"/>
      <c r="AO121" s="339"/>
      <c r="AP121" s="34"/>
      <c r="AQ121" s="34"/>
      <c r="AR121" s="34"/>
      <c r="AS121" s="34"/>
      <c r="AT121" s="34"/>
      <c r="BR121" s="34"/>
    </row>
    <row r="122" spans="1:70" x14ac:dyDescent="0.2">
      <c r="A122" s="218">
        <v>10</v>
      </c>
      <c r="B122" s="72" t="str">
        <f>IF('ΚΑΦ ΤΣ ΖΑΧ ΟΙΝ ΠΟΤ'!B20="","",'ΚΑΦ ΤΣ ΖΑΧ ΟΙΝ ΠΟΤ'!B20)</f>
        <v>HORNIMANS Τσάι 25 φακελάκια</v>
      </c>
      <c r="C122" s="198" t="str">
        <f>IF('ΚΑΦ ΤΣ ΖΑΧ ΟΙΝ ΠΟΤ'!C20="","",'ΚΑΦ ΤΣ ΖΑΧ ΟΙΝ ΠΟΤ'!C20)</f>
        <v/>
      </c>
      <c r="D122" s="199" t="str">
        <f>IF('ΚΑΦ ΤΣ ΖΑΧ ΟΙΝ ΠΟΤ'!D20="","",'ΚΑΦ ΤΣ ΖΑΧ ΟΙΝ ΠΟΤ'!D20)</f>
        <v/>
      </c>
      <c r="E122" s="198">
        <f>IF('ΚΑΦ ΤΣ ΖΑΧ ΟΙΝ ΠΟΤ'!E20="","",'ΚΑΦ ΤΣ ΖΑΧ ΟΙΝ ΠΟΤ'!E20)</f>
        <v>1.65</v>
      </c>
      <c r="F122" s="199" t="str">
        <f>IF('ΚΑΦ ΤΣ ΖΑΧ ΟΙΝ ΠΟΤ'!F20="","",'ΚΑΦ ΤΣ ΖΑΧ ΟΙΝ ΠΟΤ'!F20)</f>
        <v/>
      </c>
      <c r="G122" s="198">
        <f>IF('ΚΑΦ ΤΣ ΖΑΧ ΟΙΝ ΠΟΤ'!G20="","",'ΚΑΦ ΤΣ ΖΑΧ ΟΙΝ ΠΟΤ'!G20)</f>
        <v>1.23</v>
      </c>
      <c r="H122" s="199" t="str">
        <f>IF('ΚΑΦ ΤΣ ΖΑΧ ΟΙΝ ΠΟΤ'!H20="","",'ΚΑΦ ΤΣ ΖΑΧ ΟΙΝ ΠΟΤ'!H20)</f>
        <v/>
      </c>
      <c r="I122" s="198">
        <f>IF('ΚΑΦ ΤΣ ΖΑΧ ΟΙΝ ΠΟΤ'!I20="","",'ΚΑΦ ΤΣ ΖΑΧ ΟΙΝ ΠΟΤ'!I20)</f>
        <v>1.73</v>
      </c>
      <c r="J122" s="199" t="str">
        <f>IF('ΚΑΦ ΤΣ ΖΑΧ ΟΙΝ ΠΟΤ'!J20="","",'ΚΑΦ ΤΣ ΖΑΧ ΟΙΝ ΠΟΤ'!J20)</f>
        <v/>
      </c>
      <c r="K122" s="66" t="str">
        <f t="shared" si="72"/>
        <v>DELETE</v>
      </c>
      <c r="L122" s="359" t="s">
        <v>259</v>
      </c>
      <c r="M122" s="360" t="s">
        <v>259</v>
      </c>
      <c r="N122" s="375" t="str">
        <f t="shared" si="56"/>
        <v/>
      </c>
      <c r="O122" s="376" t="str">
        <f t="shared" si="57"/>
        <v/>
      </c>
      <c r="P122" s="361">
        <v>1.65</v>
      </c>
      <c r="Q122" s="361" t="s">
        <v>259</v>
      </c>
      <c r="R122" s="375">
        <f t="shared" si="58"/>
        <v>1.65</v>
      </c>
      <c r="S122" s="379" t="str">
        <f t="shared" si="59"/>
        <v/>
      </c>
      <c r="T122" s="359">
        <v>1.23</v>
      </c>
      <c r="U122" s="360" t="s">
        <v>259</v>
      </c>
      <c r="V122" s="375">
        <f t="shared" si="60"/>
        <v>1.23</v>
      </c>
      <c r="W122" s="379" t="str">
        <f t="shared" si="61"/>
        <v/>
      </c>
      <c r="X122" s="359">
        <v>1.73</v>
      </c>
      <c r="Y122" s="360" t="s">
        <v>259</v>
      </c>
      <c r="Z122" s="375">
        <f t="shared" si="62"/>
        <v>1.73</v>
      </c>
      <c r="AA122" s="381" t="str">
        <f t="shared" si="63"/>
        <v/>
      </c>
      <c r="AB122" s="271" t="str">
        <f t="shared" si="73"/>
        <v>DELETE</v>
      </c>
      <c r="AC122" s="282" t="str">
        <f t="shared" si="66"/>
        <v/>
      </c>
      <c r="AD122" s="392">
        <f t="shared" si="67"/>
        <v>0</v>
      </c>
      <c r="AE122" s="392">
        <f t="shared" si="68"/>
        <v>0</v>
      </c>
      <c r="AF122" s="270">
        <f t="shared" si="69"/>
        <v>0</v>
      </c>
      <c r="AG122" s="256">
        <f t="shared" si="49"/>
        <v>0.5</v>
      </c>
      <c r="AH122" s="257">
        <f t="shared" si="50"/>
        <v>0.4065040650406504</v>
      </c>
      <c r="AI122" s="258" t="str">
        <f t="shared" si="51"/>
        <v>WARNING</v>
      </c>
      <c r="AJ122" s="259">
        <f t="shared" si="52"/>
        <v>1.73</v>
      </c>
      <c r="AK122" s="351">
        <f t="shared" si="53"/>
        <v>1.23</v>
      </c>
      <c r="AL122" s="338"/>
      <c r="AM122" s="337"/>
      <c r="AN122" s="338"/>
      <c r="AO122" s="339"/>
      <c r="AP122" s="34"/>
      <c r="AQ122" s="34"/>
      <c r="AR122" s="34"/>
      <c r="AS122" s="34"/>
      <c r="AT122" s="34"/>
      <c r="BR122" s="34"/>
    </row>
    <row r="123" spans="1:70" x14ac:dyDescent="0.2">
      <c r="A123" s="218">
        <v>11</v>
      </c>
      <c r="B123" s="72" t="str">
        <f>IF('ΚΑΦ ΤΣ ΖΑΧ ΟΙΝ ΠΟΤ'!B21="","",'ΚΑΦ ΤΣ ΖΑΧ ΟΙΝ ΠΟΤ'!B21)</f>
        <v>TYPHOO Τσάι 25x2g φακελάκια (English blend tea)</v>
      </c>
      <c r="C123" s="198" t="str">
        <f>IF('ΚΑΦ ΤΣ ΖΑΧ ΟΙΝ ΠΟΤ'!C21="","",'ΚΑΦ ΤΣ ΖΑΧ ΟΙΝ ΠΟΤ'!C21)</f>
        <v/>
      </c>
      <c r="D123" s="199" t="str">
        <f>IF('ΚΑΦ ΤΣ ΖΑΧ ΟΙΝ ΠΟΤ'!D21="","",'ΚΑΦ ΤΣ ΖΑΧ ΟΙΝ ΠΟΤ'!D21)</f>
        <v/>
      </c>
      <c r="E123" s="198">
        <f>IF('ΚΑΦ ΤΣ ΖΑΧ ΟΙΝ ΠΟΤ'!E21="","",'ΚΑΦ ΤΣ ΖΑΧ ΟΙΝ ΠΟΤ'!E21)</f>
        <v>1.45</v>
      </c>
      <c r="F123" s="199" t="str">
        <f>IF('ΚΑΦ ΤΣ ΖΑΧ ΟΙΝ ΠΟΤ'!F21="","",'ΚΑΦ ΤΣ ΖΑΧ ΟΙΝ ΠΟΤ'!F21)</f>
        <v/>
      </c>
      <c r="G123" s="198" t="str">
        <f>IF('ΚΑΦ ΤΣ ΖΑΧ ΟΙΝ ΠΟΤ'!G21="","",'ΚΑΦ ΤΣ ΖΑΧ ΟΙΝ ΠΟΤ'!G21)</f>
        <v/>
      </c>
      <c r="H123" s="199" t="str">
        <f>IF('ΚΑΦ ΤΣ ΖΑΧ ΟΙΝ ΠΟΤ'!H21="","",'ΚΑΦ ΤΣ ΖΑΧ ΟΙΝ ΠΟΤ'!H21)</f>
        <v/>
      </c>
      <c r="I123" s="198">
        <f>IF('ΚΑΦ ΤΣ ΖΑΧ ΟΙΝ ΠΟΤ'!I21="","",'ΚΑΦ ΤΣ ΖΑΧ ΟΙΝ ΠΟΤ'!I21)</f>
        <v>1.45</v>
      </c>
      <c r="J123" s="199" t="str">
        <f>IF('ΚΑΦ ΤΣ ΖΑΧ ΟΙΝ ΠΟΤ'!J21="","",'ΚΑΦ ΤΣ ΖΑΧ ΟΙΝ ΠΟΤ'!J21)</f>
        <v/>
      </c>
      <c r="K123" s="66" t="str">
        <f t="shared" si="72"/>
        <v>DELETE</v>
      </c>
      <c r="L123" s="359" t="s">
        <v>259</v>
      </c>
      <c r="M123" s="360" t="s">
        <v>259</v>
      </c>
      <c r="N123" s="375" t="str">
        <f t="shared" si="56"/>
        <v/>
      </c>
      <c r="O123" s="376" t="str">
        <f t="shared" si="57"/>
        <v/>
      </c>
      <c r="P123" s="361">
        <v>1.45</v>
      </c>
      <c r="Q123" s="361" t="s">
        <v>259</v>
      </c>
      <c r="R123" s="375">
        <f t="shared" si="58"/>
        <v>1.45</v>
      </c>
      <c r="S123" s="379" t="str">
        <f t="shared" si="59"/>
        <v/>
      </c>
      <c r="T123" s="359" t="s">
        <v>259</v>
      </c>
      <c r="U123" s="360" t="s">
        <v>259</v>
      </c>
      <c r="V123" s="375" t="str">
        <f t="shared" si="60"/>
        <v/>
      </c>
      <c r="W123" s="379" t="str">
        <f t="shared" si="61"/>
        <v/>
      </c>
      <c r="X123" s="359">
        <v>1.45</v>
      </c>
      <c r="Y123" s="360" t="s">
        <v>259</v>
      </c>
      <c r="Z123" s="375">
        <f t="shared" si="62"/>
        <v>1.45</v>
      </c>
      <c r="AA123" s="381" t="str">
        <f t="shared" si="63"/>
        <v/>
      </c>
      <c r="AB123" s="271" t="str">
        <f t="shared" si="73"/>
        <v>DELETE</v>
      </c>
      <c r="AC123" s="282" t="str">
        <f t="shared" si="66"/>
        <v/>
      </c>
      <c r="AD123" s="392">
        <f t="shared" si="67"/>
        <v>0</v>
      </c>
      <c r="AE123" s="392" t="str">
        <f t="shared" si="68"/>
        <v/>
      </c>
      <c r="AF123" s="270">
        <f t="shared" si="69"/>
        <v>0</v>
      </c>
      <c r="AG123" s="256">
        <f t="shared" si="49"/>
        <v>0</v>
      </c>
      <c r="AH123" s="257">
        <f t="shared" si="50"/>
        <v>0</v>
      </c>
      <c r="AI123" s="258" t="str">
        <f t="shared" si="51"/>
        <v/>
      </c>
      <c r="AJ123" s="259">
        <f t="shared" si="52"/>
        <v>1.45</v>
      </c>
      <c r="AK123" s="351">
        <f t="shared" si="53"/>
        <v>1.45</v>
      </c>
      <c r="AL123" s="338"/>
      <c r="AM123" s="337"/>
      <c r="AN123" s="338"/>
      <c r="AO123" s="339"/>
      <c r="AP123" s="34"/>
      <c r="AQ123" s="34"/>
      <c r="AR123" s="34"/>
      <c r="AS123" s="34"/>
      <c r="AT123" s="34"/>
      <c r="BR123" s="34"/>
    </row>
    <row r="124" spans="1:70" x14ac:dyDescent="0.2">
      <c r="A124" s="218">
        <v>12</v>
      </c>
      <c r="B124" s="72" t="str">
        <f>IF('ΚΑΦ ΤΣ ΖΑΧ ΟΙΝ ΠΟΤ'!B22="","",'ΚΑΦ ΤΣ ΖΑΧ ΟΙΝ ΠΟΤ'!B22)</f>
        <v>POKKA Milk Coffee No Sugar 240ml</v>
      </c>
      <c r="C124" s="198" t="str">
        <f>IF('ΚΑΦ ΤΣ ΖΑΧ ΟΙΝ ΠΟΤ'!C22="","",'ΚΑΦ ΤΣ ΖΑΧ ΟΙΝ ΠΟΤ'!C22)</f>
        <v/>
      </c>
      <c r="D124" s="199" t="str">
        <f>IF('ΚΑΦ ΤΣ ΖΑΧ ΟΙΝ ΠΟΤ'!D22="","",'ΚΑΦ ΤΣ ΖΑΧ ΟΙΝ ΠΟΤ'!D22)</f>
        <v/>
      </c>
      <c r="E124" s="198">
        <f>IF('ΚΑΦ ΤΣ ΖΑΧ ΟΙΝ ΠΟΤ'!E22="","",'ΚΑΦ ΤΣ ΖΑΧ ΟΙΝ ΠΟΤ'!E22)</f>
        <v>0.84</v>
      </c>
      <c r="F124" s="199" t="str">
        <f>IF('ΚΑΦ ΤΣ ΖΑΧ ΟΙΝ ΠΟΤ'!F22="","",'ΚΑΦ ΤΣ ΖΑΧ ΟΙΝ ΠΟΤ'!F22)</f>
        <v/>
      </c>
      <c r="G124" s="198">
        <f>IF('ΚΑΦ ΤΣ ΖΑΧ ΟΙΝ ΠΟΤ'!G22="","",'ΚΑΦ ΤΣ ΖΑΧ ΟΙΝ ΠΟΤ'!G22)</f>
        <v>0.83</v>
      </c>
      <c r="H124" s="199" t="str">
        <f>IF('ΚΑΦ ΤΣ ΖΑΧ ΟΙΝ ΠΟΤ'!H22="","",'ΚΑΦ ΤΣ ΖΑΧ ΟΙΝ ΠΟΤ'!H22)</f>
        <v/>
      </c>
      <c r="I124" s="198">
        <f>IF('ΚΑΦ ΤΣ ΖΑΧ ΟΙΝ ΠΟΤ'!I22="","",'ΚΑΦ ΤΣ ΖΑΧ ΟΙΝ ΠΟΤ'!I22)</f>
        <v>1.08</v>
      </c>
      <c r="J124" s="199" t="str">
        <f>IF('ΚΑΦ ΤΣ ΖΑΧ ΟΙΝ ΠΟΤ'!J22="","",'ΚΑΦ ΤΣ ΖΑΧ ΟΙΝ ΠΟΤ'!J22)</f>
        <v/>
      </c>
      <c r="K124" s="66" t="str">
        <f t="shared" si="72"/>
        <v>DELETE</v>
      </c>
      <c r="L124" s="359" t="s">
        <v>259</v>
      </c>
      <c r="M124" s="360" t="s">
        <v>259</v>
      </c>
      <c r="N124" s="375" t="str">
        <f t="shared" si="56"/>
        <v/>
      </c>
      <c r="O124" s="376" t="str">
        <f t="shared" si="57"/>
        <v/>
      </c>
      <c r="P124" s="361">
        <v>0.84</v>
      </c>
      <c r="Q124" s="361" t="s">
        <v>259</v>
      </c>
      <c r="R124" s="375">
        <f t="shared" si="58"/>
        <v>0.84</v>
      </c>
      <c r="S124" s="379" t="str">
        <f t="shared" si="59"/>
        <v/>
      </c>
      <c r="T124" s="359">
        <v>0.84</v>
      </c>
      <c r="U124" s="360" t="s">
        <v>259</v>
      </c>
      <c r="V124" s="375">
        <f t="shared" si="60"/>
        <v>0.83</v>
      </c>
      <c r="W124" s="379" t="str">
        <f t="shared" si="61"/>
        <v/>
      </c>
      <c r="X124" s="359">
        <v>1.08</v>
      </c>
      <c r="Y124" s="360" t="s">
        <v>259</v>
      </c>
      <c r="Z124" s="375">
        <f t="shared" si="62"/>
        <v>1.08</v>
      </c>
      <c r="AA124" s="381" t="str">
        <f t="shared" si="63"/>
        <v/>
      </c>
      <c r="AB124" s="271" t="str">
        <f t="shared" si="73"/>
        <v>DELETE</v>
      </c>
      <c r="AC124" s="282" t="str">
        <f t="shared" si="66"/>
        <v/>
      </c>
      <c r="AD124" s="392">
        <f t="shared" si="67"/>
        <v>0</v>
      </c>
      <c r="AE124" s="392">
        <f t="shared" si="68"/>
        <v>-1.0000000000000009E-2</v>
      </c>
      <c r="AF124" s="270">
        <f t="shared" si="69"/>
        <v>0</v>
      </c>
      <c r="AG124" s="256">
        <f t="shared" si="49"/>
        <v>0.25000000000000011</v>
      </c>
      <c r="AH124" s="257">
        <f t="shared" si="50"/>
        <v>0.30120481927710863</v>
      </c>
      <c r="AI124" s="258" t="str">
        <f t="shared" si="51"/>
        <v>WARNING</v>
      </c>
      <c r="AJ124" s="259">
        <f t="shared" si="52"/>
        <v>1.08</v>
      </c>
      <c r="AK124" s="351">
        <f t="shared" si="53"/>
        <v>0.83</v>
      </c>
      <c r="AL124" s="338"/>
      <c r="AM124" s="337"/>
      <c r="AN124" s="338"/>
      <c r="AO124" s="339"/>
      <c r="AP124" s="34"/>
      <c r="AQ124" s="34"/>
      <c r="AR124" s="34"/>
      <c r="AS124" s="34"/>
      <c r="AT124" s="34"/>
      <c r="BR124" s="34"/>
    </row>
    <row r="125" spans="1:70" x14ac:dyDescent="0.2">
      <c r="A125" s="218">
        <v>13</v>
      </c>
      <c r="B125" s="72" t="str">
        <f>IF('ΚΑΦ ΤΣ ΖΑΧ ΟΙΝ ΠΟΤ'!B23="","",'ΚΑΦ ΤΣ ΖΑΧ ΟΙΝ ΠΟΤ'!B23)</f>
        <v>MR BROWN καφές με γάλα &amp; ζάχαρη 250ml</v>
      </c>
      <c r="C125" s="198" t="str">
        <f>IF('ΚΑΦ ΤΣ ΖΑΧ ΟΙΝ ΠΟΤ'!C23="","",'ΚΑΦ ΤΣ ΖΑΧ ΟΙΝ ΠΟΤ'!C23)</f>
        <v/>
      </c>
      <c r="D125" s="199" t="str">
        <f>IF('ΚΑΦ ΤΣ ΖΑΧ ΟΙΝ ΠΟΤ'!D23="","",'ΚΑΦ ΤΣ ΖΑΧ ΟΙΝ ΠΟΤ'!D23)</f>
        <v/>
      </c>
      <c r="E125" s="198">
        <f>IF('ΚΑΦ ΤΣ ΖΑΧ ΟΙΝ ΠΟΤ'!E23="","",'ΚΑΦ ΤΣ ΖΑΧ ΟΙΝ ΠΟΤ'!E23)</f>
        <v>0.89</v>
      </c>
      <c r="F125" s="199" t="str">
        <f>IF('ΚΑΦ ΤΣ ΖΑΧ ΟΙΝ ΠΟΤ'!F23="","",'ΚΑΦ ΤΣ ΖΑΧ ΟΙΝ ΠΟΤ'!F23)</f>
        <v/>
      </c>
      <c r="G125" s="198">
        <f>IF('ΚΑΦ ΤΣ ΖΑΧ ΟΙΝ ΠΟΤ'!G23="","",'ΚΑΦ ΤΣ ΖΑΧ ΟΙΝ ΠΟΤ'!G23)</f>
        <v>0.89</v>
      </c>
      <c r="H125" s="199" t="str">
        <f>IF('ΚΑΦ ΤΣ ΖΑΧ ΟΙΝ ΠΟΤ'!H23="","",'ΚΑΦ ΤΣ ΖΑΧ ΟΙΝ ΠΟΤ'!H23)</f>
        <v/>
      </c>
      <c r="I125" s="198">
        <f>IF('ΚΑΦ ΤΣ ΖΑΧ ΟΙΝ ΠΟΤ'!I23="","",'ΚΑΦ ΤΣ ΖΑΧ ΟΙΝ ΠΟΤ'!I23)</f>
        <v>1</v>
      </c>
      <c r="J125" s="199" t="str">
        <f>IF('ΚΑΦ ΤΣ ΖΑΧ ΟΙΝ ΠΟΤ'!J23="","",'ΚΑΦ ΤΣ ΖΑΧ ΟΙΝ ΠΟΤ'!J23)</f>
        <v/>
      </c>
      <c r="K125" s="66" t="str">
        <f t="shared" si="72"/>
        <v>DELETE</v>
      </c>
      <c r="L125" s="359" t="s">
        <v>259</v>
      </c>
      <c r="M125" s="360" t="s">
        <v>259</v>
      </c>
      <c r="N125" s="375" t="str">
        <f t="shared" si="56"/>
        <v/>
      </c>
      <c r="O125" s="376" t="str">
        <f t="shared" si="57"/>
        <v/>
      </c>
      <c r="P125" s="361">
        <v>0.89</v>
      </c>
      <c r="Q125" s="361" t="s">
        <v>259</v>
      </c>
      <c r="R125" s="375">
        <f t="shared" si="58"/>
        <v>0.89</v>
      </c>
      <c r="S125" s="379" t="str">
        <f t="shared" si="59"/>
        <v/>
      </c>
      <c r="T125" s="359">
        <v>0.89</v>
      </c>
      <c r="U125" s="360" t="s">
        <v>259</v>
      </c>
      <c r="V125" s="375">
        <f t="shared" si="60"/>
        <v>0.89</v>
      </c>
      <c r="W125" s="379" t="str">
        <f t="shared" si="61"/>
        <v/>
      </c>
      <c r="X125" s="359">
        <v>1</v>
      </c>
      <c r="Y125" s="360" t="s">
        <v>259</v>
      </c>
      <c r="Z125" s="375">
        <f t="shared" si="62"/>
        <v>1</v>
      </c>
      <c r="AA125" s="381" t="str">
        <f t="shared" si="63"/>
        <v/>
      </c>
      <c r="AB125" s="271" t="str">
        <f t="shared" si="73"/>
        <v>DELETE</v>
      </c>
      <c r="AC125" s="282" t="str">
        <f t="shared" si="66"/>
        <v/>
      </c>
      <c r="AD125" s="392">
        <f t="shared" si="67"/>
        <v>0</v>
      </c>
      <c r="AE125" s="392">
        <f t="shared" si="68"/>
        <v>0</v>
      </c>
      <c r="AF125" s="270">
        <f t="shared" si="69"/>
        <v>0</v>
      </c>
      <c r="AG125" s="256">
        <f t="shared" si="49"/>
        <v>0.10999999999999999</v>
      </c>
      <c r="AH125" s="257">
        <f t="shared" si="50"/>
        <v>0.12359550561797761</v>
      </c>
      <c r="AI125" s="258" t="str">
        <f t="shared" si="51"/>
        <v/>
      </c>
      <c r="AJ125" s="259">
        <f t="shared" si="52"/>
        <v>1</v>
      </c>
      <c r="AK125" s="351">
        <f t="shared" si="53"/>
        <v>0.89</v>
      </c>
      <c r="AL125" s="338"/>
      <c r="AM125" s="337"/>
      <c r="AN125" s="338"/>
      <c r="AO125" s="339"/>
      <c r="AP125" s="34"/>
      <c r="AQ125" s="34"/>
      <c r="AR125" s="34"/>
      <c r="AS125" s="34"/>
      <c r="AT125" s="34"/>
      <c r="BR125" s="34"/>
    </row>
    <row r="126" spans="1:70" x14ac:dyDescent="0.2">
      <c r="A126" s="218">
        <v>14</v>
      </c>
      <c r="B126" s="72" t="str">
        <f>IF('ΚΑΦ ΤΣ ΖΑΧ ΟΙΝ ΠΟΤ'!B24="","",'ΚΑΦ ΤΣ ΖΑΧ ΟΙΝ ΠΟΤ'!B24)</f>
        <v>Ζάχαρη 1kg</v>
      </c>
      <c r="C126" s="198">
        <f>IF('ΚΑΦ ΤΣ ΖΑΧ ΟΙΝ ΠΟΤ'!C24="","",'ΚΑΦ ΤΣ ΖΑΧ ΟΙΝ ΠΟΤ'!C24)</f>
        <v>1.21</v>
      </c>
      <c r="D126" s="199" t="str">
        <f>IF('ΚΑΦ ΤΣ ΖΑΧ ΟΙΝ ΠΟΤ'!D24="","",'ΚΑΦ ΤΣ ΖΑΧ ΟΙΝ ΠΟΤ'!D24)</f>
        <v/>
      </c>
      <c r="E126" s="198">
        <f>IF('ΚΑΦ ΤΣ ΖΑΧ ΟΙΝ ΠΟΤ'!E24="","",'ΚΑΦ ΤΣ ΖΑΧ ΟΙΝ ΠΟΤ'!E24)</f>
        <v>1.1000000000000001</v>
      </c>
      <c r="F126" s="199" t="str">
        <f>IF('ΚΑΦ ΤΣ ΖΑΧ ΟΙΝ ΠΟΤ'!F24="","",'ΚΑΦ ΤΣ ΖΑΧ ΟΙΝ ΠΟΤ'!F24)</f>
        <v/>
      </c>
      <c r="G126" s="198">
        <f>IF('ΚΑΦ ΤΣ ΖΑΧ ΟΙΝ ΠΟΤ'!G24="","",'ΚΑΦ ΤΣ ΖΑΧ ΟΙΝ ΠΟΤ'!G24)</f>
        <v>1.1200000000000001</v>
      </c>
      <c r="H126" s="199" t="str">
        <f>IF('ΚΑΦ ΤΣ ΖΑΧ ΟΙΝ ΠΟΤ'!H24="","",'ΚΑΦ ΤΣ ΖΑΧ ΟΙΝ ΠΟΤ'!H24)</f>
        <v/>
      </c>
      <c r="I126" s="198">
        <f>IF('ΚΑΦ ΤΣ ΖΑΧ ΟΙΝ ΠΟΤ'!I24="","",'ΚΑΦ ΤΣ ΖΑΧ ΟΙΝ ΠΟΤ'!I24)</f>
        <v>1.19</v>
      </c>
      <c r="J126" s="199" t="str">
        <f>IF('ΚΑΦ ΤΣ ΖΑΧ ΟΙΝ ΠΟΤ'!J24="","",'ΚΑΦ ΤΣ ΖΑΧ ΟΙΝ ΠΟΤ'!J24)</f>
        <v/>
      </c>
      <c r="K126" s="66" t="str">
        <f t="shared" si="72"/>
        <v/>
      </c>
      <c r="L126" s="359">
        <v>1.21</v>
      </c>
      <c r="M126" s="360" t="s">
        <v>259</v>
      </c>
      <c r="N126" s="375">
        <f t="shared" si="56"/>
        <v>1.21</v>
      </c>
      <c r="O126" s="376" t="str">
        <f t="shared" si="57"/>
        <v/>
      </c>
      <c r="P126" s="361">
        <v>1.1000000000000001</v>
      </c>
      <c r="Q126" s="361" t="s">
        <v>259</v>
      </c>
      <c r="R126" s="375">
        <f t="shared" si="58"/>
        <v>1.1000000000000001</v>
      </c>
      <c r="S126" s="379" t="str">
        <f t="shared" si="59"/>
        <v/>
      </c>
      <c r="T126" s="359">
        <v>1.1200000000000001</v>
      </c>
      <c r="U126" s="360" t="s">
        <v>259</v>
      </c>
      <c r="V126" s="375">
        <f t="shared" si="60"/>
        <v>1.1200000000000001</v>
      </c>
      <c r="W126" s="379" t="str">
        <f t="shared" si="61"/>
        <v/>
      </c>
      <c r="X126" s="359">
        <v>1.25</v>
      </c>
      <c r="Y126" s="360" t="s">
        <v>259</v>
      </c>
      <c r="Z126" s="375">
        <f t="shared" si="62"/>
        <v>1.19</v>
      </c>
      <c r="AA126" s="381" t="str">
        <f t="shared" si="63"/>
        <v/>
      </c>
      <c r="AB126" s="271" t="str">
        <f t="shared" si="73"/>
        <v/>
      </c>
      <c r="AC126" s="282">
        <f t="shared" si="66"/>
        <v>0</v>
      </c>
      <c r="AD126" s="392">
        <f t="shared" si="67"/>
        <v>0</v>
      </c>
      <c r="AE126" s="392">
        <f t="shared" si="68"/>
        <v>0</v>
      </c>
      <c r="AF126" s="270">
        <f t="shared" si="69"/>
        <v>-6.0000000000000053E-2</v>
      </c>
      <c r="AG126" s="256">
        <f t="shared" si="49"/>
        <v>0.10999999999999988</v>
      </c>
      <c r="AH126" s="257">
        <f t="shared" si="50"/>
        <v>9.9999999999999867E-2</v>
      </c>
      <c r="AI126" s="258" t="str">
        <f t="shared" si="51"/>
        <v/>
      </c>
      <c r="AJ126" s="259">
        <f t="shared" si="52"/>
        <v>1.21</v>
      </c>
      <c r="AK126" s="351">
        <f t="shared" si="53"/>
        <v>1.1000000000000001</v>
      </c>
      <c r="AL126" s="338" t="s">
        <v>374</v>
      </c>
      <c r="AM126" s="339"/>
      <c r="AN126" s="338"/>
      <c r="AO126" s="339"/>
      <c r="AP126" s="34"/>
      <c r="AQ126" s="34"/>
      <c r="AR126" s="34"/>
      <c r="AS126" s="34"/>
      <c r="AT126" s="34"/>
      <c r="BR126" s="34"/>
    </row>
    <row r="127" spans="1:70" x14ac:dyDescent="0.2">
      <c r="A127" s="63"/>
      <c r="B127" s="69"/>
      <c r="C127" s="150">
        <f>SUM(C113:C126)</f>
        <v>10.09</v>
      </c>
      <c r="D127" s="151"/>
      <c r="E127" s="150">
        <f>SUM(E113:E126)</f>
        <v>29.5</v>
      </c>
      <c r="F127" s="151"/>
      <c r="G127" s="150">
        <f>SUM(G113:G126)</f>
        <v>26.24</v>
      </c>
      <c r="H127" s="151"/>
      <c r="I127" s="150">
        <f>SUM(I113:I126)</f>
        <v>29.650000000000002</v>
      </c>
      <c r="J127" s="151"/>
      <c r="K127" s="66"/>
      <c r="L127" s="359"/>
      <c r="M127" s="360"/>
      <c r="N127" s="375"/>
      <c r="O127" s="376"/>
      <c r="P127" s="361"/>
      <c r="Q127" s="361"/>
      <c r="R127" s="375"/>
      <c r="S127" s="379"/>
      <c r="T127" s="359"/>
      <c r="U127" s="360"/>
      <c r="V127" s="375"/>
      <c r="W127" s="379"/>
      <c r="X127" s="359"/>
      <c r="Y127" s="360"/>
      <c r="Z127" s="375"/>
      <c r="AA127" s="381"/>
      <c r="AB127" s="271"/>
      <c r="AC127" s="282"/>
      <c r="AD127" s="392"/>
      <c r="AE127" s="392"/>
      <c r="AF127" s="270"/>
      <c r="AG127" s="256"/>
      <c r="AH127" s="257"/>
      <c r="AI127" s="258"/>
      <c r="AJ127" s="259"/>
      <c r="AK127" s="351"/>
      <c r="AL127" s="338"/>
      <c r="AM127" s="337"/>
      <c r="AN127" s="338"/>
      <c r="AO127" s="339"/>
      <c r="AP127" s="34"/>
      <c r="AQ127" s="34"/>
      <c r="AR127" s="34"/>
      <c r="AS127" s="34"/>
      <c r="AT127" s="34"/>
      <c r="BR127" s="34"/>
    </row>
    <row r="128" spans="1:70" ht="15.75" x14ac:dyDescent="0.25">
      <c r="A128" s="71"/>
      <c r="B128" s="70" t="s">
        <v>78</v>
      </c>
      <c r="C128" s="148"/>
      <c r="D128" s="152"/>
      <c r="E128" s="148"/>
      <c r="F128" s="152"/>
      <c r="G128" s="148"/>
      <c r="H128" s="152"/>
      <c r="I128" s="148"/>
      <c r="J128" s="152"/>
      <c r="K128" s="66"/>
      <c r="L128" s="359"/>
      <c r="M128" s="360"/>
      <c r="N128" s="375"/>
      <c r="O128" s="376"/>
      <c r="P128" s="361"/>
      <c r="Q128" s="361"/>
      <c r="R128" s="375"/>
      <c r="S128" s="379"/>
      <c r="T128" s="359"/>
      <c r="U128" s="360"/>
      <c r="V128" s="375"/>
      <c r="W128" s="379"/>
      <c r="X128" s="359"/>
      <c r="Y128" s="360"/>
      <c r="Z128" s="375"/>
      <c r="AA128" s="381"/>
      <c r="AB128" s="271"/>
      <c r="AC128" s="282"/>
      <c r="AD128" s="392"/>
      <c r="AE128" s="392"/>
      <c r="AF128" s="270"/>
      <c r="AG128" s="256"/>
      <c r="AH128" s="257"/>
      <c r="AI128" s="258"/>
      <c r="AJ128" s="259"/>
      <c r="AK128" s="351"/>
      <c r="AL128" s="338"/>
      <c r="AM128" s="337"/>
      <c r="AN128" s="338"/>
      <c r="AO128" s="339"/>
      <c r="AP128" s="34"/>
      <c r="AQ128" s="34"/>
      <c r="AR128" s="34"/>
      <c r="AS128" s="34"/>
      <c r="AT128" s="34"/>
      <c r="BR128" s="34"/>
    </row>
    <row r="129" spans="1:70" x14ac:dyDescent="0.2">
      <c r="A129" s="102">
        <f>IF('ΚΑΦ ΤΣ ΖΑΧ ΟΙΝ ΠΟΤ'!A34="","",'ΚΑΦ ΤΣ ΖΑΧ ΟΙΝ ΠΟΤ'!A34)</f>
        <v>1</v>
      </c>
      <c r="B129" s="72" t="str">
        <f>IF('ΚΑΦ ΤΣ ΖΑΧ ΟΙΝ ΠΟΤ'!B34="","",'ΚΑΦ ΤΣ ΖΑΧ ΟΙΝ ΠΟΤ'!B34)</f>
        <v>KEO BEER 8x330ml</v>
      </c>
      <c r="C129" s="198" t="str">
        <f>IF('ΚΑΦ ΤΣ ΖΑΧ ΟΙΝ ΠΟΤ'!C34="","",'ΚΑΦ ΤΣ ΖΑΧ ΟΙΝ ΠΟΤ'!C34)</f>
        <v/>
      </c>
      <c r="D129" s="199" t="str">
        <f>IF('ΚΑΦ ΤΣ ΖΑΧ ΟΙΝ ΠΟΤ'!D34="","",'ΚΑΦ ΤΣ ΖΑΧ ΟΙΝ ΠΟΤ'!D34)</f>
        <v/>
      </c>
      <c r="E129" s="198">
        <f>IF('ΚΑΦ ΤΣ ΖΑΧ ΟΙΝ ΠΟΤ'!E34="","",'ΚΑΦ ΤΣ ΖΑΧ ΟΙΝ ΠΟΤ'!E34)</f>
        <v>6.6</v>
      </c>
      <c r="F129" s="199" t="str">
        <f>IF('ΚΑΦ ΤΣ ΖΑΧ ΟΙΝ ΠΟΤ'!F34="","",'ΚΑΦ ΤΣ ΖΑΧ ΟΙΝ ΠΟΤ'!F34)</f>
        <v>*</v>
      </c>
      <c r="G129" s="198">
        <f>IF('ΚΑΦ ΤΣ ΖΑΧ ΟΙΝ ΠΟΤ'!G34="","",'ΚΑΦ ΤΣ ΖΑΧ ΟΙΝ ΠΟΤ'!G34)</f>
        <v>4.68</v>
      </c>
      <c r="H129" s="199" t="str">
        <f>IF('ΚΑΦ ΤΣ ΖΑΧ ΟΙΝ ΠΟΤ'!H34="","",'ΚΑΦ ΤΣ ΖΑΧ ΟΙΝ ΠΟΤ'!H34)</f>
        <v>*</v>
      </c>
      <c r="I129" s="198" t="str">
        <f>IF('ΚΑΦ ΤΣ ΖΑΧ ΟΙΝ ΠΟΤ'!I34="","",'ΚΑΦ ΤΣ ΖΑΧ ΟΙΝ ΠΟΤ'!I34)</f>
        <v/>
      </c>
      <c r="J129" s="199" t="str">
        <f>IF('ΚΑΦ ΤΣ ΖΑΧ ΟΙΝ ΠΟΤ'!J34="","",'ΚΑΦ ΤΣ ΖΑΧ ΟΙΝ ΠΟΤ'!J34)</f>
        <v/>
      </c>
      <c r="K129" s="66" t="str">
        <f t="shared" ref="K129:K140" si="74">IF(OR(C129="",E129="",G129="",I129=""),"DELETE","")</f>
        <v>DELETE</v>
      </c>
      <c r="L129" s="359" t="s">
        <v>259</v>
      </c>
      <c r="M129" s="360" t="s">
        <v>259</v>
      </c>
      <c r="N129" s="375" t="str">
        <f t="shared" si="56"/>
        <v/>
      </c>
      <c r="O129" s="376" t="str">
        <f t="shared" si="57"/>
        <v/>
      </c>
      <c r="P129" s="361" t="s">
        <v>259</v>
      </c>
      <c r="Q129" s="361" t="s">
        <v>259</v>
      </c>
      <c r="R129" s="375">
        <f t="shared" si="58"/>
        <v>6.6</v>
      </c>
      <c r="S129" s="379" t="str">
        <f t="shared" si="59"/>
        <v>*</v>
      </c>
      <c r="T129" s="359">
        <v>4.68</v>
      </c>
      <c r="U129" s="360" t="s">
        <v>258</v>
      </c>
      <c r="V129" s="375">
        <f t="shared" si="60"/>
        <v>4.68</v>
      </c>
      <c r="W129" s="379" t="str">
        <f t="shared" si="61"/>
        <v>*</v>
      </c>
      <c r="X129" s="359" t="s">
        <v>259</v>
      </c>
      <c r="Y129" s="360" t="s">
        <v>259</v>
      </c>
      <c r="Z129" s="375" t="str">
        <f t="shared" si="62"/>
        <v/>
      </c>
      <c r="AA129" s="381" t="str">
        <f t="shared" si="63"/>
        <v/>
      </c>
      <c r="AB129" s="271" t="str">
        <f t="shared" ref="AB129:AB140" si="75">IF(OR(L129="",N129="",P129="",R129="",T129="",V129="",X129="",Z129=""),"DELETE","")</f>
        <v>DELETE</v>
      </c>
      <c r="AC129" s="282" t="str">
        <f t="shared" si="66"/>
        <v/>
      </c>
      <c r="AD129" s="392" t="str">
        <f t="shared" si="67"/>
        <v/>
      </c>
      <c r="AE129" s="392">
        <f t="shared" si="68"/>
        <v>0</v>
      </c>
      <c r="AF129" s="270" t="str">
        <f t="shared" si="69"/>
        <v/>
      </c>
      <c r="AG129" s="256">
        <f t="shared" si="49"/>
        <v>1.92</v>
      </c>
      <c r="AH129" s="257">
        <f t="shared" si="50"/>
        <v>0.41025641025641035</v>
      </c>
      <c r="AI129" s="258" t="str">
        <f t="shared" si="51"/>
        <v>WARNING</v>
      </c>
      <c r="AJ129" s="259">
        <f t="shared" si="52"/>
        <v>6.6</v>
      </c>
      <c r="AK129" s="351">
        <f t="shared" si="53"/>
        <v>4.68</v>
      </c>
      <c r="AL129" s="338"/>
      <c r="AM129" s="337"/>
      <c r="AN129" s="338"/>
      <c r="AO129" s="339"/>
      <c r="AP129" s="34"/>
      <c r="AQ129" s="34"/>
      <c r="AR129" s="34"/>
      <c r="AS129" s="34"/>
      <c r="AT129" s="34"/>
      <c r="BR129" s="34"/>
    </row>
    <row r="130" spans="1:70" x14ac:dyDescent="0.2">
      <c r="A130" s="102">
        <f>IF('ΚΑΦ ΤΣ ΖΑΧ ΟΙΝ ΠΟΤ'!A35="","",'ΚΑΦ ΤΣ ΖΑΧ ΟΙΝ ΠΟΤ'!A35)</f>
        <v>2</v>
      </c>
      <c r="B130" s="72" t="str">
        <f>IF('ΚΑΦ ΤΣ ΖΑΧ ΟΙΝ ΠΟΤ'!B35="","",'ΚΑΦ ΤΣ ΖΑΧ ΟΙΝ ΠΟΤ'!B35)</f>
        <v>CARLSBERG BEER 8x330ml</v>
      </c>
      <c r="C130" s="198" t="str">
        <f>IF('ΚΑΦ ΤΣ ΖΑΧ ΟΙΝ ΠΟΤ'!C35="","",'ΚΑΦ ΤΣ ΖΑΧ ΟΙΝ ΠΟΤ'!C35)</f>
        <v/>
      </c>
      <c r="D130" s="199" t="str">
        <f>IF('ΚΑΦ ΤΣ ΖΑΧ ΟΙΝ ΠΟΤ'!D35="","",'ΚΑΦ ΤΣ ΖΑΧ ΟΙΝ ΠΟΤ'!D35)</f>
        <v/>
      </c>
      <c r="E130" s="198">
        <f>IF('ΚΑΦ ΤΣ ΖΑΧ ΟΙΝ ΠΟΤ'!E35="","",'ΚΑΦ ΤΣ ΖΑΧ ΟΙΝ ΠΟΤ'!E35)</f>
        <v>4.45</v>
      </c>
      <c r="F130" s="199" t="str">
        <f>IF('ΚΑΦ ΤΣ ΖΑΧ ΟΙΝ ΠΟΤ'!F35="","",'ΚΑΦ ΤΣ ΖΑΧ ΟΙΝ ΠΟΤ'!F35)</f>
        <v>*</v>
      </c>
      <c r="G130" s="198">
        <f>IF('ΚΑΦ ΤΣ ΖΑΧ ΟΙΝ ΠΟΤ'!G35="","",'ΚΑΦ ΤΣ ΖΑΧ ΟΙΝ ΠΟΤ'!G35)</f>
        <v>7.19</v>
      </c>
      <c r="H130" s="199" t="str">
        <f>IF('ΚΑΦ ΤΣ ΖΑΧ ΟΙΝ ΠΟΤ'!H35="","",'ΚΑΦ ΤΣ ΖΑΧ ΟΙΝ ΠΟΤ'!H35)</f>
        <v/>
      </c>
      <c r="I130" s="198" t="str">
        <f>IF('ΚΑΦ ΤΣ ΖΑΧ ΟΙΝ ΠΟΤ'!I35="","",'ΚΑΦ ΤΣ ΖΑΧ ΟΙΝ ΠΟΤ'!I35)</f>
        <v/>
      </c>
      <c r="J130" s="199" t="str">
        <f>IF('ΚΑΦ ΤΣ ΖΑΧ ΟΙΝ ΠΟΤ'!J35="","",'ΚΑΦ ΤΣ ΖΑΧ ΟΙΝ ΠΟΤ'!J35)</f>
        <v/>
      </c>
      <c r="K130" s="66" t="str">
        <f t="shared" si="74"/>
        <v>DELETE</v>
      </c>
      <c r="L130" s="359" t="s">
        <v>259</v>
      </c>
      <c r="M130" s="360" t="s">
        <v>259</v>
      </c>
      <c r="N130" s="375" t="str">
        <f t="shared" si="56"/>
        <v/>
      </c>
      <c r="O130" s="376" t="str">
        <f t="shared" si="57"/>
        <v/>
      </c>
      <c r="P130" s="361" t="s">
        <v>259</v>
      </c>
      <c r="Q130" s="361" t="s">
        <v>259</v>
      </c>
      <c r="R130" s="375">
        <f t="shared" si="58"/>
        <v>4.45</v>
      </c>
      <c r="S130" s="379" t="str">
        <f t="shared" si="59"/>
        <v>*</v>
      </c>
      <c r="T130" s="359">
        <v>7.19</v>
      </c>
      <c r="U130" s="360" t="s">
        <v>259</v>
      </c>
      <c r="V130" s="375">
        <f t="shared" si="60"/>
        <v>7.19</v>
      </c>
      <c r="W130" s="379" t="str">
        <f t="shared" si="61"/>
        <v/>
      </c>
      <c r="X130" s="359" t="s">
        <v>259</v>
      </c>
      <c r="Y130" s="360" t="s">
        <v>259</v>
      </c>
      <c r="Z130" s="375" t="str">
        <f t="shared" si="62"/>
        <v/>
      </c>
      <c r="AA130" s="381" t="str">
        <f t="shared" si="63"/>
        <v/>
      </c>
      <c r="AB130" s="271" t="str">
        <f t="shared" si="75"/>
        <v>DELETE</v>
      </c>
      <c r="AC130" s="282" t="str">
        <f t="shared" si="66"/>
        <v/>
      </c>
      <c r="AD130" s="392" t="str">
        <f t="shared" si="67"/>
        <v/>
      </c>
      <c r="AE130" s="392">
        <f t="shared" si="68"/>
        <v>0</v>
      </c>
      <c r="AF130" s="270" t="str">
        <f t="shared" si="69"/>
        <v/>
      </c>
      <c r="AG130" s="256">
        <f t="shared" si="49"/>
        <v>2.74</v>
      </c>
      <c r="AH130" s="257">
        <f t="shared" si="50"/>
        <v>0.61573033707865177</v>
      </c>
      <c r="AI130" s="258" t="str">
        <f t="shared" si="51"/>
        <v>WARNING</v>
      </c>
      <c r="AJ130" s="259">
        <f t="shared" si="52"/>
        <v>7.19</v>
      </c>
      <c r="AK130" s="351">
        <f t="shared" si="53"/>
        <v>4.45</v>
      </c>
      <c r="AL130" s="338"/>
      <c r="AM130" s="337"/>
      <c r="AN130" s="338"/>
      <c r="AO130" s="339"/>
      <c r="AP130" s="34"/>
      <c r="AQ130" s="34"/>
      <c r="AR130" s="34"/>
      <c r="AS130" s="34"/>
      <c r="AT130" s="34"/>
      <c r="BR130" s="34"/>
    </row>
    <row r="131" spans="1:70" x14ac:dyDescent="0.2">
      <c r="A131" s="102">
        <f>IF('ΚΑΦ ΤΣ ΖΑΧ ΟΙΝ ΠΟΤ'!A36="","",'ΚΑΦ ΤΣ ΖΑΧ ΟΙΝ ΠΟΤ'!A36)</f>
        <v>3</v>
      </c>
      <c r="B131" s="72" t="str">
        <f>IF('ΚΑΦ ΤΣ ΖΑΧ ΟΙΝ ΠΟΤ'!B36="","",'ΚΑΦ ΤΣ ΖΑΧ ΟΙΝ ΠΟΤ'!B36)</f>
        <v>HEINEKEN 6x330ml</v>
      </c>
      <c r="C131" s="198" t="str">
        <f>IF('ΚΑΦ ΤΣ ΖΑΧ ΟΙΝ ΠΟΤ'!C36="","",'ΚΑΦ ΤΣ ΖΑΧ ΟΙΝ ΠΟΤ'!C36)</f>
        <v/>
      </c>
      <c r="D131" s="199" t="str">
        <f>IF('ΚΑΦ ΤΣ ΖΑΧ ΟΙΝ ΠΟΤ'!D36="","",'ΚΑΦ ΤΣ ΖΑΧ ΟΙΝ ΠΟΤ'!D36)</f>
        <v/>
      </c>
      <c r="E131" s="198">
        <f>IF('ΚΑΦ ΤΣ ΖΑΧ ΟΙΝ ΠΟΤ'!E36="","",'ΚΑΦ ΤΣ ΖΑΧ ΟΙΝ ΠΟΤ'!E36)</f>
        <v>4.9000000000000004</v>
      </c>
      <c r="F131" s="199" t="str">
        <f>IF('ΚΑΦ ΤΣ ΖΑΧ ΟΙΝ ΠΟΤ'!F36="","",'ΚΑΦ ΤΣ ΖΑΧ ΟΙΝ ΠΟΤ'!F36)</f>
        <v/>
      </c>
      <c r="G131" s="198" t="str">
        <f>IF('ΚΑΦ ΤΣ ΖΑΧ ΟΙΝ ΠΟΤ'!G36="","",'ΚΑΦ ΤΣ ΖΑΧ ΟΙΝ ΠΟΤ'!G36)</f>
        <v/>
      </c>
      <c r="H131" s="199" t="str">
        <f>IF('ΚΑΦ ΤΣ ΖΑΧ ΟΙΝ ΠΟΤ'!H36="","",'ΚΑΦ ΤΣ ΖΑΧ ΟΙΝ ΠΟΤ'!H36)</f>
        <v/>
      </c>
      <c r="I131" s="198" t="str">
        <f>IF('ΚΑΦ ΤΣ ΖΑΧ ΟΙΝ ΠΟΤ'!I36="","",'ΚΑΦ ΤΣ ΖΑΧ ΟΙΝ ΠΟΤ'!I36)</f>
        <v/>
      </c>
      <c r="J131" s="199" t="str">
        <f>IF('ΚΑΦ ΤΣ ΖΑΧ ΟΙΝ ΠΟΤ'!J36="","",'ΚΑΦ ΤΣ ΖΑΧ ΟΙΝ ΠΟΤ'!J36)</f>
        <v/>
      </c>
      <c r="K131" s="66" t="str">
        <f t="shared" si="74"/>
        <v>DELETE</v>
      </c>
      <c r="L131" s="359" t="s">
        <v>259</v>
      </c>
      <c r="M131" s="360" t="s">
        <v>259</v>
      </c>
      <c r="N131" s="375" t="str">
        <f t="shared" si="56"/>
        <v/>
      </c>
      <c r="O131" s="376" t="str">
        <f t="shared" si="57"/>
        <v/>
      </c>
      <c r="P131" s="361" t="s">
        <v>259</v>
      </c>
      <c r="Q131" s="361" t="s">
        <v>259</v>
      </c>
      <c r="R131" s="375">
        <f t="shared" si="58"/>
        <v>4.9000000000000004</v>
      </c>
      <c r="S131" s="379" t="str">
        <f t="shared" si="59"/>
        <v/>
      </c>
      <c r="T131" s="359" t="s">
        <v>259</v>
      </c>
      <c r="U131" s="360" t="s">
        <v>259</v>
      </c>
      <c r="V131" s="375" t="str">
        <f t="shared" si="60"/>
        <v/>
      </c>
      <c r="W131" s="379" t="str">
        <f t="shared" si="61"/>
        <v/>
      </c>
      <c r="X131" s="359" t="s">
        <v>259</v>
      </c>
      <c r="Y131" s="360" t="s">
        <v>259</v>
      </c>
      <c r="Z131" s="375" t="str">
        <f t="shared" si="62"/>
        <v/>
      </c>
      <c r="AA131" s="381" t="str">
        <f t="shared" si="63"/>
        <v/>
      </c>
      <c r="AB131" s="271" t="str">
        <f t="shared" si="75"/>
        <v>DELETE</v>
      </c>
      <c r="AC131" s="282" t="str">
        <f t="shared" si="66"/>
        <v/>
      </c>
      <c r="AD131" s="392" t="str">
        <f t="shared" si="67"/>
        <v/>
      </c>
      <c r="AE131" s="392" t="str">
        <f t="shared" si="68"/>
        <v/>
      </c>
      <c r="AF131" s="270" t="str">
        <f t="shared" si="69"/>
        <v/>
      </c>
      <c r="AG131" s="256">
        <f t="shared" si="49"/>
        <v>0</v>
      </c>
      <c r="AH131" s="257">
        <f t="shared" si="50"/>
        <v>0</v>
      </c>
      <c r="AI131" s="258" t="str">
        <f t="shared" si="51"/>
        <v/>
      </c>
      <c r="AJ131" s="259">
        <f t="shared" si="52"/>
        <v>4.9000000000000004</v>
      </c>
      <c r="AK131" s="351">
        <f t="shared" si="53"/>
        <v>4.9000000000000004</v>
      </c>
      <c r="AL131" s="338"/>
      <c r="AM131" s="337"/>
      <c r="AN131" s="338"/>
      <c r="AO131" s="339"/>
      <c r="AP131" s="34"/>
      <c r="AQ131" s="34"/>
      <c r="AR131" s="34"/>
      <c r="AS131" s="34"/>
      <c r="AT131" s="34"/>
      <c r="BR131" s="34"/>
    </row>
    <row r="132" spans="1:70" x14ac:dyDescent="0.2">
      <c r="A132" s="102">
        <f>IF('ΚΑΦ ΤΣ ΖΑΧ ΟΙΝ ΠΟΤ'!A37="","",'ΚΑΦ ΤΣ ΖΑΧ ΟΙΝ ΠΟΤ'!A37)</f>
        <v>4</v>
      </c>
      <c r="B132" s="72" t="str">
        <f>IF('ΚΑΦ ΤΣ ΖΑΧ ΟΙΝ ΠΟΤ'!B37="","",'ΚΑΦ ΤΣ ΖΑΧ ΟΙΝ ΠΟΤ'!B37)</f>
        <v>Μπύρες ΛΕΩΝ 6x50cl</v>
      </c>
      <c r="C132" s="198" t="str">
        <f>IF('ΚΑΦ ΤΣ ΖΑΧ ΟΙΝ ΠΟΤ'!C37="","",'ΚΑΦ ΤΣ ΖΑΧ ΟΙΝ ΠΟΤ'!C37)</f>
        <v/>
      </c>
      <c r="D132" s="199" t="str">
        <f>IF('ΚΑΦ ΤΣ ΖΑΧ ΟΙΝ ΠΟΤ'!D37="","",'ΚΑΦ ΤΣ ΖΑΧ ΟΙΝ ΠΟΤ'!D37)</f>
        <v/>
      </c>
      <c r="E132" s="198">
        <f>IF('ΚΑΦ ΤΣ ΖΑΧ ΟΙΝ ΠΟΤ'!E37="","",'ΚΑΦ ΤΣ ΖΑΧ ΟΙΝ ΠΟΤ'!E37)</f>
        <v>3.95</v>
      </c>
      <c r="F132" s="199" t="str">
        <f>IF('ΚΑΦ ΤΣ ΖΑΧ ΟΙΝ ΠΟΤ'!F37="","",'ΚΑΦ ΤΣ ΖΑΧ ΟΙΝ ΠΟΤ'!F37)</f>
        <v>*</v>
      </c>
      <c r="G132" s="198">
        <f>IF('ΚΑΦ ΤΣ ΖΑΧ ΟΙΝ ΠΟΤ'!G37="","",'ΚΑΦ ΤΣ ΖΑΧ ΟΙΝ ΠΟΤ'!G37)</f>
        <v>3.89</v>
      </c>
      <c r="H132" s="199" t="str">
        <f>IF('ΚΑΦ ΤΣ ΖΑΧ ΟΙΝ ΠΟΤ'!H37="","",'ΚΑΦ ΤΣ ΖΑΧ ΟΙΝ ΠΟΤ'!H37)</f>
        <v>*</v>
      </c>
      <c r="I132" s="198">
        <f>IF('ΚΑΦ ΤΣ ΖΑΧ ΟΙΝ ΠΟΤ'!I37="","",'ΚΑΦ ΤΣ ΖΑΧ ΟΙΝ ΠΟΤ'!I37)</f>
        <v>5.65</v>
      </c>
      <c r="J132" s="199" t="str">
        <f>IF('ΚΑΦ ΤΣ ΖΑΧ ΟΙΝ ΠΟΤ'!J37="","",'ΚΑΦ ΤΣ ΖΑΧ ΟΙΝ ΠΟΤ'!J37)</f>
        <v/>
      </c>
      <c r="K132" s="66" t="str">
        <f t="shared" si="74"/>
        <v>DELETE</v>
      </c>
      <c r="L132" s="359" t="s">
        <v>259</v>
      </c>
      <c r="M132" s="360" t="s">
        <v>259</v>
      </c>
      <c r="N132" s="375" t="str">
        <f t="shared" si="56"/>
        <v/>
      </c>
      <c r="O132" s="376" t="str">
        <f t="shared" si="57"/>
        <v/>
      </c>
      <c r="P132" s="361">
        <v>3.95</v>
      </c>
      <c r="Q132" s="361" t="s">
        <v>258</v>
      </c>
      <c r="R132" s="375">
        <f t="shared" si="58"/>
        <v>3.95</v>
      </c>
      <c r="S132" s="379" t="str">
        <f t="shared" si="59"/>
        <v>*</v>
      </c>
      <c r="T132" s="359">
        <v>5.55</v>
      </c>
      <c r="U132" s="360" t="s">
        <v>259</v>
      </c>
      <c r="V132" s="375">
        <f t="shared" si="60"/>
        <v>3.89</v>
      </c>
      <c r="W132" s="379" t="str">
        <f t="shared" si="61"/>
        <v>*</v>
      </c>
      <c r="X132" s="359">
        <v>5.65</v>
      </c>
      <c r="Y132" s="360" t="s">
        <v>258</v>
      </c>
      <c r="Z132" s="375">
        <f t="shared" si="62"/>
        <v>5.65</v>
      </c>
      <c r="AA132" s="381" t="str">
        <f t="shared" si="63"/>
        <v/>
      </c>
      <c r="AB132" s="271" t="str">
        <f t="shared" si="75"/>
        <v>DELETE</v>
      </c>
      <c r="AC132" s="282" t="str">
        <f t="shared" si="66"/>
        <v/>
      </c>
      <c r="AD132" s="392">
        <f t="shared" si="67"/>
        <v>0</v>
      </c>
      <c r="AE132" s="392">
        <f t="shared" si="68"/>
        <v>-1.6599999999999997</v>
      </c>
      <c r="AF132" s="270">
        <f t="shared" si="69"/>
        <v>0</v>
      </c>
      <c r="AG132" s="256">
        <f t="shared" si="49"/>
        <v>1.7600000000000002</v>
      </c>
      <c r="AH132" s="257">
        <f t="shared" si="50"/>
        <v>0.45244215938303345</v>
      </c>
      <c r="AI132" s="258" t="str">
        <f t="shared" si="51"/>
        <v>WARNING</v>
      </c>
      <c r="AJ132" s="259">
        <f t="shared" si="52"/>
        <v>5.65</v>
      </c>
      <c r="AK132" s="351">
        <f t="shared" si="53"/>
        <v>3.89</v>
      </c>
      <c r="AL132" s="338"/>
      <c r="AM132" s="337"/>
      <c r="AN132" s="338"/>
      <c r="AO132" s="339"/>
      <c r="AP132" s="34"/>
      <c r="AQ132" s="34"/>
      <c r="AR132" s="34"/>
      <c r="AS132" s="34"/>
      <c r="AT132" s="34"/>
      <c r="BR132" s="34"/>
    </row>
    <row r="133" spans="1:70" x14ac:dyDescent="0.2">
      <c r="A133" s="102">
        <f>IF('ΚΑΦ ΤΣ ΖΑΧ ΟΙΝ ΠΟΤ'!A38="","",'ΚΑΦ ΤΣ ΖΑΧ ΟΙΝ ΠΟΤ'!A38)</f>
        <v>5</v>
      </c>
      <c r="B133" s="72" t="str">
        <f>IF('ΚΑΦ ΤΣ ΖΑΧ ΟΙΝ ΠΟΤ'!B38="","",'ΚΑΦ ΤΣ ΖΑΧ ΟΙΝ ΠΟΤ'!B38)</f>
        <v>Μπύρες ΜΥΘΟΣ 6x33cl</v>
      </c>
      <c r="C133" s="198" t="str">
        <f>IF('ΚΑΦ ΤΣ ΖΑΧ ΟΙΝ ΠΟΤ'!C38="","",'ΚΑΦ ΤΣ ΖΑΧ ΟΙΝ ΠΟΤ'!C38)</f>
        <v/>
      </c>
      <c r="D133" s="199" t="str">
        <f>IF('ΚΑΦ ΤΣ ΖΑΧ ΟΙΝ ΠΟΤ'!D38="","",'ΚΑΦ ΤΣ ΖΑΧ ΟΙΝ ΠΟΤ'!D38)</f>
        <v/>
      </c>
      <c r="E133" s="198" t="str">
        <f>IF('ΚΑΦ ΤΣ ΖΑΧ ΟΙΝ ΠΟΤ'!E38="","",'ΚΑΦ ΤΣ ΖΑΧ ΟΙΝ ΠΟΤ'!E38)</f>
        <v/>
      </c>
      <c r="F133" s="199" t="str">
        <f>IF('ΚΑΦ ΤΣ ΖΑΧ ΟΙΝ ΠΟΤ'!F38="","",'ΚΑΦ ΤΣ ΖΑΧ ΟΙΝ ΠΟΤ'!F38)</f>
        <v/>
      </c>
      <c r="G133" s="198" t="str">
        <f>IF('ΚΑΦ ΤΣ ΖΑΧ ΟΙΝ ΠΟΤ'!G38="","",'ΚΑΦ ΤΣ ΖΑΧ ΟΙΝ ΠΟΤ'!G38)</f>
        <v/>
      </c>
      <c r="H133" s="199" t="str">
        <f>IF('ΚΑΦ ΤΣ ΖΑΧ ΟΙΝ ΠΟΤ'!H38="","",'ΚΑΦ ΤΣ ΖΑΧ ΟΙΝ ΠΟΤ'!H38)</f>
        <v/>
      </c>
      <c r="I133" s="198" t="str">
        <f>IF('ΚΑΦ ΤΣ ΖΑΧ ΟΙΝ ΠΟΤ'!I38="","",'ΚΑΦ ΤΣ ΖΑΧ ΟΙΝ ΠΟΤ'!I38)</f>
        <v/>
      </c>
      <c r="J133" s="199" t="str">
        <f>IF('ΚΑΦ ΤΣ ΖΑΧ ΟΙΝ ΠΟΤ'!J38="","",'ΚΑΦ ΤΣ ΖΑΧ ΟΙΝ ΠΟΤ'!J38)</f>
        <v/>
      </c>
      <c r="K133" s="66" t="str">
        <f t="shared" si="74"/>
        <v>DELETE</v>
      </c>
      <c r="L133" s="359" t="s">
        <v>259</v>
      </c>
      <c r="M133" s="360" t="s">
        <v>259</v>
      </c>
      <c r="N133" s="375" t="str">
        <f t="shared" si="56"/>
        <v/>
      </c>
      <c r="O133" s="376" t="str">
        <f t="shared" si="57"/>
        <v/>
      </c>
      <c r="P133" s="361" t="s">
        <v>259</v>
      </c>
      <c r="Q133" s="361" t="s">
        <v>259</v>
      </c>
      <c r="R133" s="375" t="str">
        <f t="shared" si="58"/>
        <v/>
      </c>
      <c r="S133" s="379" t="str">
        <f t="shared" si="59"/>
        <v/>
      </c>
      <c r="T133" s="359" t="s">
        <v>259</v>
      </c>
      <c r="U133" s="360" t="s">
        <v>259</v>
      </c>
      <c r="V133" s="375" t="str">
        <f t="shared" si="60"/>
        <v/>
      </c>
      <c r="W133" s="379" t="str">
        <f t="shared" si="61"/>
        <v/>
      </c>
      <c r="X133" s="359" t="s">
        <v>259</v>
      </c>
      <c r="Y133" s="360" t="s">
        <v>259</v>
      </c>
      <c r="Z133" s="375" t="str">
        <f t="shared" si="62"/>
        <v/>
      </c>
      <c r="AA133" s="381" t="str">
        <f t="shared" si="63"/>
        <v/>
      </c>
      <c r="AB133" s="271" t="str">
        <f t="shared" si="75"/>
        <v>DELETE</v>
      </c>
      <c r="AC133" s="282" t="str">
        <f t="shared" si="66"/>
        <v/>
      </c>
      <c r="AD133" s="392" t="str">
        <f t="shared" si="67"/>
        <v/>
      </c>
      <c r="AE133" s="392" t="str">
        <f t="shared" si="68"/>
        <v/>
      </c>
      <c r="AF133" s="270" t="str">
        <f t="shared" si="69"/>
        <v/>
      </c>
      <c r="AG133" s="256" t="str">
        <f t="shared" si="49"/>
        <v/>
      </c>
      <c r="AH133" s="257" t="str">
        <f t="shared" si="50"/>
        <v/>
      </c>
      <c r="AI133" s="258" t="str">
        <f t="shared" si="51"/>
        <v/>
      </c>
      <c r="AJ133" s="259" t="str">
        <f t="shared" si="52"/>
        <v/>
      </c>
      <c r="AK133" s="351" t="str">
        <f t="shared" si="53"/>
        <v/>
      </c>
      <c r="AL133" s="338"/>
      <c r="AM133" s="337"/>
      <c r="AN133" s="338"/>
      <c r="AO133" s="339"/>
      <c r="AP133" s="34"/>
      <c r="AQ133" s="34"/>
      <c r="AR133" s="34"/>
      <c r="AS133" s="34"/>
      <c r="AT133" s="34"/>
      <c r="BR133" s="34"/>
    </row>
    <row r="134" spans="1:70" x14ac:dyDescent="0.2">
      <c r="A134" s="102">
        <f>IF('ΚΑΦ ΤΣ ΖΑΧ ΟΙΝ ΠΟΤ'!A39="","",'ΚΑΦ ΤΣ ΖΑΧ ΟΙΝ ΠΟΤ'!A39)</f>
        <v>6</v>
      </c>
      <c r="B134" s="72" t="str">
        <f>IF('ΚΑΦ ΤΣ ΖΑΧ ΟΙΝ ΠΟΤ'!B39="","",'ΚΑΦ ΤΣ ΖΑΧ ΟΙΝ ΠΟΤ'!B39)</f>
        <v xml:space="preserve">LOEL Ζιβανία (45% vol) 700ml </v>
      </c>
      <c r="C134" s="198">
        <f>IF('ΚΑΦ ΤΣ ΖΑΧ ΟΙΝ ΠΟΤ'!C39="","",'ΚΑΦ ΤΣ ΖΑΧ ΟΙΝ ΠΟΤ'!C39)</f>
        <v>13.1</v>
      </c>
      <c r="D134" s="199" t="str">
        <f>IF('ΚΑΦ ΤΣ ΖΑΧ ΟΙΝ ΠΟΤ'!D39="","",'ΚΑΦ ΤΣ ΖΑΧ ΟΙΝ ΠΟΤ'!D39)</f>
        <v/>
      </c>
      <c r="E134" s="198">
        <f>IF('ΚΑΦ ΤΣ ΖΑΧ ΟΙΝ ΠΟΤ'!E39="","",'ΚΑΦ ΤΣ ΖΑΧ ΟΙΝ ΠΟΤ'!E39)</f>
        <v>11.7</v>
      </c>
      <c r="F134" s="199" t="str">
        <f>IF('ΚΑΦ ΤΣ ΖΑΧ ΟΙΝ ΠΟΤ'!F39="","",'ΚΑΦ ΤΣ ΖΑΧ ΟΙΝ ΠΟΤ'!F39)</f>
        <v/>
      </c>
      <c r="G134" s="198">
        <f>IF('ΚΑΦ ΤΣ ΖΑΧ ΟΙΝ ΠΟΤ'!G39="","",'ΚΑΦ ΤΣ ΖΑΧ ΟΙΝ ΠΟΤ'!G39)</f>
        <v>10.99</v>
      </c>
      <c r="H134" s="199" t="str">
        <f>IF('ΚΑΦ ΤΣ ΖΑΧ ΟΙΝ ΠΟΤ'!H39="","",'ΚΑΦ ΤΣ ΖΑΧ ΟΙΝ ΠΟΤ'!H39)</f>
        <v/>
      </c>
      <c r="I134" s="198">
        <f>IF('ΚΑΦ ΤΣ ΖΑΧ ΟΙΝ ΠΟΤ'!I39="","",'ΚΑΦ ΤΣ ΖΑΧ ΟΙΝ ΠΟΤ'!I39)</f>
        <v>11.9</v>
      </c>
      <c r="J134" s="199" t="str">
        <f>IF('ΚΑΦ ΤΣ ΖΑΧ ΟΙΝ ΠΟΤ'!J39="","",'ΚΑΦ ΤΣ ΖΑΧ ΟΙΝ ΠΟΤ'!J39)</f>
        <v/>
      </c>
      <c r="K134" s="66" t="str">
        <f t="shared" si="74"/>
        <v/>
      </c>
      <c r="L134" s="359">
        <v>13.1</v>
      </c>
      <c r="M134" s="360" t="s">
        <v>259</v>
      </c>
      <c r="N134" s="375">
        <f t="shared" si="56"/>
        <v>13.1</v>
      </c>
      <c r="O134" s="376" t="str">
        <f t="shared" si="57"/>
        <v/>
      </c>
      <c r="P134" s="361" t="s">
        <v>259</v>
      </c>
      <c r="Q134" s="361" t="s">
        <v>259</v>
      </c>
      <c r="R134" s="375">
        <f t="shared" si="58"/>
        <v>11.7</v>
      </c>
      <c r="S134" s="379" t="str">
        <f t="shared" si="59"/>
        <v/>
      </c>
      <c r="T134" s="359">
        <v>10.99</v>
      </c>
      <c r="U134" s="360" t="s">
        <v>259</v>
      </c>
      <c r="V134" s="375">
        <f t="shared" si="60"/>
        <v>10.99</v>
      </c>
      <c r="W134" s="379" t="str">
        <f t="shared" si="61"/>
        <v/>
      </c>
      <c r="X134" s="359">
        <v>11.9</v>
      </c>
      <c r="Y134" s="360" t="s">
        <v>259</v>
      </c>
      <c r="Z134" s="375">
        <f t="shared" si="62"/>
        <v>11.9</v>
      </c>
      <c r="AA134" s="381" t="str">
        <f t="shared" si="63"/>
        <v/>
      </c>
      <c r="AB134" s="271" t="str">
        <f t="shared" si="75"/>
        <v>DELETE</v>
      </c>
      <c r="AC134" s="282">
        <f t="shared" si="66"/>
        <v>0</v>
      </c>
      <c r="AD134" s="392" t="str">
        <f t="shared" si="67"/>
        <v/>
      </c>
      <c r="AE134" s="392">
        <f t="shared" si="68"/>
        <v>0</v>
      </c>
      <c r="AF134" s="270">
        <f t="shared" si="69"/>
        <v>0</v>
      </c>
      <c r="AG134" s="256">
        <f t="shared" si="49"/>
        <v>2.1099999999999994</v>
      </c>
      <c r="AH134" s="257">
        <f t="shared" si="50"/>
        <v>0.19199272065514106</v>
      </c>
      <c r="AI134" s="258" t="str">
        <f t="shared" si="51"/>
        <v/>
      </c>
      <c r="AJ134" s="259">
        <f t="shared" si="52"/>
        <v>13.1</v>
      </c>
      <c r="AK134" s="351">
        <f t="shared" si="53"/>
        <v>10.99</v>
      </c>
      <c r="AL134" s="338"/>
      <c r="AM134" s="337"/>
      <c r="AN134" s="338"/>
      <c r="AO134" s="339"/>
      <c r="AP134" s="34"/>
      <c r="AQ134" s="34"/>
      <c r="AR134" s="34"/>
      <c r="AS134" s="34"/>
      <c r="AT134" s="34"/>
      <c r="BR134" s="34"/>
    </row>
    <row r="135" spans="1:70" x14ac:dyDescent="0.2">
      <c r="A135" s="102">
        <f>IF('ΚΑΦ ΤΣ ΖΑΧ ΟΙΝ ΠΟΤ'!A40="","",'ΚΑΦ ΤΣ ΖΑΧ ΟΙΝ ΠΟΤ'!A40)</f>
        <v>7</v>
      </c>
      <c r="B135" s="72" t="str">
        <f>IF('ΚΑΦ ΤΣ ΖΑΧ ΟΙΝ ΠΟΤ'!B40="","",'ΚΑΦ ΤΣ ΖΑΧ ΟΙΝ ΠΟΤ'!B40)</f>
        <v xml:space="preserve">KEO Ζιβανία 200ml </v>
      </c>
      <c r="C135" s="198" t="str">
        <f>IF('ΚΑΦ ΤΣ ΖΑΧ ΟΙΝ ΠΟΤ'!C40="","",'ΚΑΦ ΤΣ ΖΑΧ ΟΙΝ ΠΟΤ'!C40)</f>
        <v/>
      </c>
      <c r="D135" s="199" t="str">
        <f>IF('ΚΑΦ ΤΣ ΖΑΧ ΟΙΝ ΠΟΤ'!D40="","",'ΚΑΦ ΤΣ ΖΑΧ ΟΙΝ ΠΟΤ'!D40)</f>
        <v/>
      </c>
      <c r="E135" s="198">
        <f>IF('ΚΑΦ ΤΣ ΖΑΧ ΟΙΝ ΠΟΤ'!E40="","",'ΚΑΦ ΤΣ ΖΑΧ ΟΙΝ ΠΟΤ'!E40)</f>
        <v>3.98</v>
      </c>
      <c r="F135" s="199" t="str">
        <f>IF('ΚΑΦ ΤΣ ΖΑΧ ΟΙΝ ΠΟΤ'!F40="","",'ΚΑΦ ΤΣ ΖΑΧ ΟΙΝ ΠΟΤ'!F40)</f>
        <v/>
      </c>
      <c r="G135" s="198">
        <f>IF('ΚΑΦ ΤΣ ΖΑΧ ΟΙΝ ΠΟΤ'!G40="","",'ΚΑΦ ΤΣ ΖΑΧ ΟΙΝ ΠΟΤ'!G40)</f>
        <v>3.73</v>
      </c>
      <c r="H135" s="199" t="str">
        <f>IF('ΚΑΦ ΤΣ ΖΑΧ ΟΙΝ ΠΟΤ'!H40="","",'ΚΑΦ ΤΣ ΖΑΧ ΟΙΝ ΠΟΤ'!H40)</f>
        <v/>
      </c>
      <c r="I135" s="198">
        <f>IF('ΚΑΦ ΤΣ ΖΑΧ ΟΙΝ ΠΟΤ'!I40="","",'ΚΑΦ ΤΣ ΖΑΧ ΟΙΝ ΠΟΤ'!I40)</f>
        <v>4.1900000000000004</v>
      </c>
      <c r="J135" s="199" t="str">
        <f>IF('ΚΑΦ ΤΣ ΖΑΧ ΟΙΝ ΠΟΤ'!J40="","",'ΚΑΦ ΤΣ ΖΑΧ ΟΙΝ ΠΟΤ'!J40)</f>
        <v/>
      </c>
      <c r="K135" s="66" t="str">
        <f t="shared" si="74"/>
        <v>DELETE</v>
      </c>
      <c r="L135" s="359" t="s">
        <v>259</v>
      </c>
      <c r="M135" s="360" t="s">
        <v>259</v>
      </c>
      <c r="N135" s="375" t="str">
        <f t="shared" si="56"/>
        <v/>
      </c>
      <c r="O135" s="376" t="str">
        <f t="shared" si="57"/>
        <v/>
      </c>
      <c r="P135" s="361">
        <v>3.98</v>
      </c>
      <c r="Q135" s="361" t="s">
        <v>259</v>
      </c>
      <c r="R135" s="375">
        <f t="shared" si="58"/>
        <v>3.98</v>
      </c>
      <c r="S135" s="379" t="str">
        <f t="shared" si="59"/>
        <v/>
      </c>
      <c r="T135" s="359">
        <v>3.73</v>
      </c>
      <c r="U135" s="360" t="s">
        <v>259</v>
      </c>
      <c r="V135" s="375">
        <f t="shared" si="60"/>
        <v>3.73</v>
      </c>
      <c r="W135" s="379" t="str">
        <f t="shared" si="61"/>
        <v/>
      </c>
      <c r="X135" s="359">
        <v>4.1900000000000004</v>
      </c>
      <c r="Y135" s="360" t="s">
        <v>259</v>
      </c>
      <c r="Z135" s="375">
        <f t="shared" si="62"/>
        <v>4.1900000000000004</v>
      </c>
      <c r="AA135" s="381" t="str">
        <f t="shared" si="63"/>
        <v/>
      </c>
      <c r="AB135" s="271" t="str">
        <f t="shared" si="75"/>
        <v>DELETE</v>
      </c>
      <c r="AC135" s="282" t="str">
        <f t="shared" si="66"/>
        <v/>
      </c>
      <c r="AD135" s="392">
        <f t="shared" si="67"/>
        <v>0</v>
      </c>
      <c r="AE135" s="392">
        <f t="shared" si="68"/>
        <v>0</v>
      </c>
      <c r="AF135" s="270">
        <f t="shared" si="69"/>
        <v>0</v>
      </c>
      <c r="AG135" s="256">
        <f t="shared" si="49"/>
        <v>0.46000000000000041</v>
      </c>
      <c r="AH135" s="257">
        <f t="shared" si="50"/>
        <v>0.12332439678284191</v>
      </c>
      <c r="AI135" s="258" t="str">
        <f t="shared" si="51"/>
        <v/>
      </c>
      <c r="AJ135" s="259">
        <f t="shared" si="52"/>
        <v>4.1900000000000004</v>
      </c>
      <c r="AK135" s="351">
        <f t="shared" si="53"/>
        <v>3.73</v>
      </c>
      <c r="AL135" s="338"/>
      <c r="AM135" s="339"/>
      <c r="AN135" s="338"/>
      <c r="AO135" s="339"/>
      <c r="AP135" s="34"/>
      <c r="AQ135" s="34"/>
      <c r="AR135" s="34"/>
      <c r="AS135" s="34"/>
      <c r="AT135" s="34"/>
      <c r="BR135" s="34"/>
    </row>
    <row r="136" spans="1:70" x14ac:dyDescent="0.2">
      <c r="A136" s="102">
        <f>IF('ΚΑΦ ΤΣ ΖΑΧ ΟΙΝ ΠΟΤ'!A41="","",'ΚΑΦ ΤΣ ΖΑΧ ΟΙΝ ΠΟΤ'!A41)</f>
        <v>8</v>
      </c>
      <c r="B136" s="72" t="str">
        <f>IF('ΚΑΦ ΤΣ ΖΑΧ ΟΙΝ ΠΟΤ'!B41="","",'ΚΑΦ ΤΣ ΖΑΧ ΟΙΝ ΠΟΤ'!B41)</f>
        <v>KEO OTHELLO (Ερυθρό Ξηρό) 75cl</v>
      </c>
      <c r="C136" s="198">
        <f>IF('ΚΑΦ ΤΣ ΖΑΧ ΟΙΝ ΠΟΤ'!C41="","",'ΚΑΦ ΤΣ ΖΑΧ ΟΙΝ ΠΟΤ'!C41)</f>
        <v>3.95</v>
      </c>
      <c r="D136" s="199" t="str">
        <f>IF('ΚΑΦ ΤΣ ΖΑΧ ΟΙΝ ΠΟΤ'!D41="","",'ΚΑΦ ΤΣ ΖΑΧ ΟΙΝ ΠΟΤ'!D41)</f>
        <v/>
      </c>
      <c r="E136" s="198">
        <f>IF('ΚΑΦ ΤΣ ΖΑΧ ΟΙΝ ΠΟΤ'!E41="","",'ΚΑΦ ΤΣ ΖΑΧ ΟΙΝ ΠΟΤ'!E41)</f>
        <v>3.7</v>
      </c>
      <c r="F136" s="199" t="str">
        <f>IF('ΚΑΦ ΤΣ ΖΑΧ ΟΙΝ ΠΟΤ'!F41="","",'ΚΑΦ ΤΣ ΖΑΧ ΟΙΝ ΠΟΤ'!F41)</f>
        <v/>
      </c>
      <c r="G136" s="198">
        <f>IF('ΚΑΦ ΤΣ ΖΑΧ ΟΙΝ ΠΟΤ'!G41="","",'ΚΑΦ ΤΣ ΖΑΧ ΟΙΝ ΠΟΤ'!G41)</f>
        <v>2.99</v>
      </c>
      <c r="H136" s="199" t="str">
        <f>IF('ΚΑΦ ΤΣ ΖΑΧ ΟΙΝ ΠΟΤ'!H41="","",'ΚΑΦ ΤΣ ΖΑΧ ΟΙΝ ΠΟΤ'!H41)</f>
        <v/>
      </c>
      <c r="I136" s="198">
        <f>IF('ΚΑΦ ΤΣ ΖΑΧ ΟΙΝ ΠΟΤ'!I41="","",'ΚΑΦ ΤΣ ΖΑΧ ΟΙΝ ΠΟΤ'!I41)</f>
        <v>4.0199999999999996</v>
      </c>
      <c r="J136" s="199" t="str">
        <f>IF('ΚΑΦ ΤΣ ΖΑΧ ΟΙΝ ΠΟΤ'!J41="","",'ΚΑΦ ΤΣ ΖΑΧ ΟΙΝ ΠΟΤ'!J41)</f>
        <v/>
      </c>
      <c r="K136" s="66" t="str">
        <f t="shared" si="74"/>
        <v/>
      </c>
      <c r="L136" s="359">
        <v>3.95</v>
      </c>
      <c r="M136" s="360" t="s">
        <v>259</v>
      </c>
      <c r="N136" s="375">
        <f t="shared" si="56"/>
        <v>3.95</v>
      </c>
      <c r="O136" s="376" t="str">
        <f t="shared" si="57"/>
        <v/>
      </c>
      <c r="P136" s="361">
        <v>3.7</v>
      </c>
      <c r="Q136" s="361" t="s">
        <v>259</v>
      </c>
      <c r="R136" s="375">
        <f t="shared" si="58"/>
        <v>3.7</v>
      </c>
      <c r="S136" s="379" t="str">
        <f t="shared" si="59"/>
        <v/>
      </c>
      <c r="T136" s="359">
        <v>2.99</v>
      </c>
      <c r="U136" s="360" t="s">
        <v>259</v>
      </c>
      <c r="V136" s="375">
        <f t="shared" si="60"/>
        <v>2.99</v>
      </c>
      <c r="W136" s="379" t="str">
        <f t="shared" si="61"/>
        <v/>
      </c>
      <c r="X136" s="359">
        <v>4.0199999999999996</v>
      </c>
      <c r="Y136" s="360" t="s">
        <v>259</v>
      </c>
      <c r="Z136" s="375">
        <f t="shared" si="62"/>
        <v>4.0199999999999996</v>
      </c>
      <c r="AA136" s="381" t="str">
        <f t="shared" si="63"/>
        <v/>
      </c>
      <c r="AB136" s="271" t="str">
        <f t="shared" si="75"/>
        <v/>
      </c>
      <c r="AC136" s="282">
        <f t="shared" si="66"/>
        <v>0</v>
      </c>
      <c r="AD136" s="392">
        <f t="shared" si="67"/>
        <v>0</v>
      </c>
      <c r="AE136" s="392">
        <f t="shared" si="68"/>
        <v>0</v>
      </c>
      <c r="AF136" s="270">
        <f t="shared" si="69"/>
        <v>0</v>
      </c>
      <c r="AG136" s="256">
        <f t="shared" si="49"/>
        <v>1.0299999999999994</v>
      </c>
      <c r="AH136" s="257">
        <f t="shared" si="50"/>
        <v>0.34448160535117034</v>
      </c>
      <c r="AI136" s="258" t="str">
        <f t="shared" si="51"/>
        <v>WARNING</v>
      </c>
      <c r="AJ136" s="259">
        <f t="shared" si="52"/>
        <v>4.0199999999999996</v>
      </c>
      <c r="AK136" s="351">
        <f t="shared" si="53"/>
        <v>2.99</v>
      </c>
      <c r="AL136" s="338"/>
      <c r="AM136" s="337"/>
      <c r="AN136" s="338"/>
      <c r="AO136" s="339"/>
      <c r="AP136" s="34"/>
      <c r="AQ136" s="34"/>
      <c r="AR136" s="34"/>
      <c r="AS136" s="34"/>
      <c r="AT136" s="34"/>
      <c r="BR136" s="34"/>
    </row>
    <row r="137" spans="1:70" x14ac:dyDescent="0.2">
      <c r="A137" s="102">
        <f>IF('ΚΑΦ ΤΣ ΖΑΧ ΟΙΝ ΠΟΤ'!A42="","",'ΚΑΦ ΤΣ ΖΑΧ ΟΙΝ ΠΟΤ'!A42)</f>
        <v>9</v>
      </c>
      <c r="B137" s="72" t="str">
        <f>IF('ΚΑΦ ΤΣ ΖΑΧ ΟΙΝ ΠΟΤ'!B42="","",'ΚΑΦ ΤΣ ΖΑΧ ΟΙΝ ΠΟΤ'!B42)</f>
        <v>AFAMES 62 (Ερυθρό Ξηρό) 75cl</v>
      </c>
      <c r="C137" s="198">
        <f>IF('ΚΑΦ ΤΣ ΖΑΧ ΟΙΝ ΠΟΤ'!C42="","",'ΚΑΦ ΤΣ ΖΑΧ ΟΙΝ ΠΟΤ'!C42)</f>
        <v>4.0999999999999996</v>
      </c>
      <c r="D137" s="199" t="str">
        <f>IF('ΚΑΦ ΤΣ ΖΑΧ ΟΙΝ ΠΟΤ'!D42="","",'ΚΑΦ ΤΣ ΖΑΧ ΟΙΝ ΠΟΤ'!D42)</f>
        <v/>
      </c>
      <c r="E137" s="198">
        <f>IF('ΚΑΦ ΤΣ ΖΑΧ ΟΙΝ ΠΟΤ'!E42="","",'ΚΑΦ ΤΣ ΖΑΧ ΟΙΝ ΠΟΤ'!E42)</f>
        <v>4.9000000000000004</v>
      </c>
      <c r="F137" s="199" t="str">
        <f>IF('ΚΑΦ ΤΣ ΖΑΧ ΟΙΝ ΠΟΤ'!F42="","",'ΚΑΦ ΤΣ ΖΑΧ ΟΙΝ ΠΟΤ'!F42)</f>
        <v/>
      </c>
      <c r="G137" s="198" t="str">
        <f>IF('ΚΑΦ ΤΣ ΖΑΧ ΟΙΝ ΠΟΤ'!G42="","",'ΚΑΦ ΤΣ ΖΑΧ ΟΙΝ ΠΟΤ'!G42)</f>
        <v/>
      </c>
      <c r="H137" s="199" t="str">
        <f>IF('ΚΑΦ ΤΣ ΖΑΧ ΟΙΝ ΠΟΤ'!H42="","",'ΚΑΦ ΤΣ ΖΑΧ ΟΙΝ ΠΟΤ'!H42)</f>
        <v/>
      </c>
      <c r="I137" s="198">
        <f>IF('ΚΑΦ ΤΣ ΖΑΧ ΟΙΝ ΠΟΤ'!I42="","",'ΚΑΦ ΤΣ ΖΑΧ ΟΙΝ ΠΟΤ'!I42)</f>
        <v>4.95</v>
      </c>
      <c r="J137" s="199" t="str">
        <f>IF('ΚΑΦ ΤΣ ΖΑΧ ΟΙΝ ΠΟΤ'!J42="","",'ΚΑΦ ΤΣ ΖΑΧ ΟΙΝ ΠΟΤ'!J42)</f>
        <v/>
      </c>
      <c r="K137" s="66" t="str">
        <f t="shared" si="74"/>
        <v>DELETE</v>
      </c>
      <c r="L137" s="359">
        <v>4.0999999999999996</v>
      </c>
      <c r="M137" s="360" t="s">
        <v>259</v>
      </c>
      <c r="N137" s="375">
        <f t="shared" si="56"/>
        <v>4.0999999999999996</v>
      </c>
      <c r="O137" s="376" t="str">
        <f t="shared" si="57"/>
        <v/>
      </c>
      <c r="P137" s="361" t="s">
        <v>259</v>
      </c>
      <c r="Q137" s="361" t="s">
        <v>259</v>
      </c>
      <c r="R137" s="375">
        <f t="shared" si="58"/>
        <v>4.9000000000000004</v>
      </c>
      <c r="S137" s="379" t="str">
        <f t="shared" si="59"/>
        <v/>
      </c>
      <c r="T137" s="359" t="s">
        <v>259</v>
      </c>
      <c r="U137" s="360" t="s">
        <v>259</v>
      </c>
      <c r="V137" s="375" t="str">
        <f t="shared" si="60"/>
        <v/>
      </c>
      <c r="W137" s="379" t="str">
        <f t="shared" si="61"/>
        <v/>
      </c>
      <c r="X137" s="359">
        <v>4.95</v>
      </c>
      <c r="Y137" s="360" t="s">
        <v>259</v>
      </c>
      <c r="Z137" s="375">
        <f t="shared" si="62"/>
        <v>4.95</v>
      </c>
      <c r="AA137" s="381" t="str">
        <f t="shared" si="63"/>
        <v/>
      </c>
      <c r="AB137" s="271" t="str">
        <f t="shared" si="75"/>
        <v>DELETE</v>
      </c>
      <c r="AC137" s="282">
        <f t="shared" si="66"/>
        <v>0</v>
      </c>
      <c r="AD137" s="392" t="str">
        <f t="shared" si="67"/>
        <v/>
      </c>
      <c r="AE137" s="392" t="str">
        <f t="shared" si="68"/>
        <v/>
      </c>
      <c r="AF137" s="270">
        <f t="shared" si="69"/>
        <v>0</v>
      </c>
      <c r="AG137" s="256">
        <f t="shared" si="49"/>
        <v>0.85000000000000053</v>
      </c>
      <c r="AH137" s="257">
        <f t="shared" si="50"/>
        <v>0.20731707317073189</v>
      </c>
      <c r="AI137" s="258" t="str">
        <f t="shared" si="51"/>
        <v>WARNING</v>
      </c>
      <c r="AJ137" s="259">
        <f t="shared" si="52"/>
        <v>4.95</v>
      </c>
      <c r="AK137" s="351">
        <f t="shared" si="53"/>
        <v>4.0999999999999996</v>
      </c>
      <c r="AL137" s="338"/>
      <c r="AM137" s="337"/>
      <c r="AN137" s="338"/>
      <c r="AO137" s="339"/>
      <c r="AP137" s="34"/>
      <c r="AQ137" s="34"/>
      <c r="AR137" s="34"/>
      <c r="AS137" s="34"/>
      <c r="AT137" s="34"/>
      <c r="BR137" s="34"/>
    </row>
    <row r="138" spans="1:70" x14ac:dyDescent="0.2">
      <c r="A138" s="102">
        <f>IF('ΚΑΦ ΤΣ ΖΑΧ ΟΙΝ ΠΟΤ'!A43="","",'ΚΑΦ ΤΣ ΖΑΧ ΟΙΝ ΠΟΤ'!A43)</f>
        <v>10</v>
      </c>
      <c r="B138" s="72" t="str">
        <f>IF('ΚΑΦ ΤΣ ΖΑΧ ΟΙΝ ΠΟΤ'!B43="","",'ΚΑΦ ΤΣ ΖΑΧ ΟΙΝ ΠΟΤ'!B43)</f>
        <v>OUZO 12 700ml</v>
      </c>
      <c r="C138" s="198" t="str">
        <f>IF('ΚΑΦ ΤΣ ΖΑΧ ΟΙΝ ΠΟΤ'!C43="","",'ΚΑΦ ΤΣ ΖΑΧ ΟΙΝ ΠΟΤ'!C43)</f>
        <v/>
      </c>
      <c r="D138" s="199" t="str">
        <f>IF('ΚΑΦ ΤΣ ΖΑΧ ΟΙΝ ΠΟΤ'!D43="","",'ΚΑΦ ΤΣ ΖΑΧ ΟΙΝ ΠΟΤ'!D43)</f>
        <v/>
      </c>
      <c r="E138" s="198" t="str">
        <f>IF('ΚΑΦ ΤΣ ΖΑΧ ΟΙΝ ΠΟΤ'!E43="","",'ΚΑΦ ΤΣ ΖΑΧ ΟΙΝ ΠΟΤ'!E43)</f>
        <v/>
      </c>
      <c r="F138" s="199" t="str">
        <f>IF('ΚΑΦ ΤΣ ΖΑΧ ΟΙΝ ΠΟΤ'!F43="","",'ΚΑΦ ΤΣ ΖΑΧ ΟΙΝ ΠΟΤ'!F43)</f>
        <v/>
      </c>
      <c r="G138" s="198">
        <f>IF('ΚΑΦ ΤΣ ΖΑΧ ΟΙΝ ΠΟΤ'!G43="","",'ΚΑΦ ΤΣ ΖΑΧ ΟΙΝ ΠΟΤ'!G43)</f>
        <v>10.65</v>
      </c>
      <c r="H138" s="199" t="str">
        <f>IF('ΚΑΦ ΤΣ ΖΑΧ ΟΙΝ ΠΟΤ'!H43="","",'ΚΑΦ ΤΣ ΖΑΧ ΟΙΝ ΠΟΤ'!H43)</f>
        <v/>
      </c>
      <c r="I138" s="198" t="str">
        <f>IF('ΚΑΦ ΤΣ ΖΑΧ ΟΙΝ ΠΟΤ'!I43="","",'ΚΑΦ ΤΣ ΖΑΧ ΟΙΝ ΠΟΤ'!I43)</f>
        <v/>
      </c>
      <c r="J138" s="199" t="str">
        <f>IF('ΚΑΦ ΤΣ ΖΑΧ ΟΙΝ ΠΟΤ'!J43="","",'ΚΑΦ ΤΣ ΖΑΧ ΟΙΝ ΠΟΤ'!J43)</f>
        <v/>
      </c>
      <c r="K138" s="66" t="str">
        <f t="shared" si="74"/>
        <v>DELETE</v>
      </c>
      <c r="L138" s="359" t="s">
        <v>259</v>
      </c>
      <c r="M138" s="360" t="s">
        <v>259</v>
      </c>
      <c r="N138" s="375" t="str">
        <f t="shared" si="56"/>
        <v/>
      </c>
      <c r="O138" s="376" t="str">
        <f t="shared" si="57"/>
        <v/>
      </c>
      <c r="P138" s="361" t="s">
        <v>259</v>
      </c>
      <c r="Q138" s="361" t="s">
        <v>259</v>
      </c>
      <c r="R138" s="375" t="str">
        <f t="shared" si="58"/>
        <v/>
      </c>
      <c r="S138" s="379" t="str">
        <f t="shared" si="59"/>
        <v/>
      </c>
      <c r="T138" s="359">
        <v>10.65</v>
      </c>
      <c r="U138" s="360" t="s">
        <v>259</v>
      </c>
      <c r="V138" s="375">
        <f t="shared" si="60"/>
        <v>10.65</v>
      </c>
      <c r="W138" s="379" t="str">
        <f t="shared" si="61"/>
        <v/>
      </c>
      <c r="X138" s="359" t="s">
        <v>259</v>
      </c>
      <c r="Y138" s="360" t="s">
        <v>259</v>
      </c>
      <c r="Z138" s="375" t="str">
        <f t="shared" si="62"/>
        <v/>
      </c>
      <c r="AA138" s="381" t="str">
        <f t="shared" si="63"/>
        <v/>
      </c>
      <c r="AB138" s="271" t="str">
        <f t="shared" si="75"/>
        <v>DELETE</v>
      </c>
      <c r="AC138" s="282" t="str">
        <f t="shared" si="66"/>
        <v/>
      </c>
      <c r="AD138" s="392" t="str">
        <f t="shared" si="67"/>
        <v/>
      </c>
      <c r="AE138" s="392">
        <f t="shared" si="68"/>
        <v>0</v>
      </c>
      <c r="AF138" s="270" t="str">
        <f t="shared" si="69"/>
        <v/>
      </c>
      <c r="AG138" s="256">
        <f t="shared" ref="AG138:AG201" si="76">IF(AND(C138="",E138="",G138="",I138=""),"",(MAX(C138:J138)-MIN(C138:J138)))</f>
        <v>0</v>
      </c>
      <c r="AH138" s="257">
        <f t="shared" ref="AH138:AH201" si="77">IF(AND(AJ138="",AK138=""),"",(AJ138/AK138)-1)</f>
        <v>0</v>
      </c>
      <c r="AI138" s="258" t="str">
        <f t="shared" ref="AI138:AI201" si="78">IF(AH138="","",(IF(AH138&gt;$AH$10,"WARNING","")))</f>
        <v/>
      </c>
      <c r="AJ138" s="259">
        <f t="shared" ref="AJ138:AJ201" si="79">IF(AND(C138="",E138="",G138="",I138=""),"",(MAX(C138:J138)))</f>
        <v>10.65</v>
      </c>
      <c r="AK138" s="351">
        <f t="shared" ref="AK138:AK201" si="80">IF(AND(C138="",E138="",G138="",I138=""),"",(MIN(C138:J138)))</f>
        <v>10.65</v>
      </c>
      <c r="AL138" s="338"/>
      <c r="AM138" s="337"/>
      <c r="AN138" s="338"/>
      <c r="AO138" s="339"/>
      <c r="AP138" s="34"/>
      <c r="AQ138" s="34"/>
      <c r="AR138" s="34"/>
      <c r="AS138" s="34"/>
      <c r="AT138" s="34"/>
      <c r="BR138" s="34"/>
    </row>
    <row r="139" spans="1:70" x14ac:dyDescent="0.2">
      <c r="A139" s="102">
        <f>IF('ΚΑΦ ΤΣ ΖΑΧ ΟΙΝ ΠΟΤ'!A44="","",'ΚΑΦ ΤΣ ΖΑΧ ΟΙΝ ΠΟΤ'!A44)</f>
        <v>11</v>
      </c>
      <c r="B139" s="72" t="str">
        <f>IF('ΚΑΦ ΤΣ ΖΑΧ ΟΙΝ ΠΟΤ'!B44="","",'ΚΑΦ ΤΣ ΖΑΧ ΟΙΝ ΠΟΤ'!B44)</f>
        <v>LOEL VO43 700ml</v>
      </c>
      <c r="C139" s="198" t="str">
        <f>IF('ΚΑΦ ΤΣ ΖΑΧ ΟΙΝ ΠΟΤ'!C44="","",'ΚΑΦ ΤΣ ΖΑΧ ΟΙΝ ΠΟΤ'!C44)</f>
        <v/>
      </c>
      <c r="D139" s="199" t="str">
        <f>IF('ΚΑΦ ΤΣ ΖΑΧ ΟΙΝ ΠΟΤ'!D44="","",'ΚΑΦ ΤΣ ΖΑΧ ΟΙΝ ΠΟΤ'!D44)</f>
        <v/>
      </c>
      <c r="E139" s="198">
        <f>IF('ΚΑΦ ΤΣ ΖΑΧ ΟΙΝ ΠΟΤ'!E44="","",'ΚΑΦ ΤΣ ΖΑΧ ΟΙΝ ΠΟΤ'!E44)</f>
        <v>6.15</v>
      </c>
      <c r="F139" s="199" t="str">
        <f>IF('ΚΑΦ ΤΣ ΖΑΧ ΟΙΝ ΠΟΤ'!F44="","",'ΚΑΦ ΤΣ ΖΑΧ ΟΙΝ ΠΟΤ'!F44)</f>
        <v/>
      </c>
      <c r="G139" s="198" t="str">
        <f>IF('ΚΑΦ ΤΣ ΖΑΧ ΟΙΝ ΠΟΤ'!G44="","",'ΚΑΦ ΤΣ ΖΑΧ ΟΙΝ ΠΟΤ'!G44)</f>
        <v/>
      </c>
      <c r="H139" s="199" t="str">
        <f>IF('ΚΑΦ ΤΣ ΖΑΧ ΟΙΝ ΠΟΤ'!H44="","",'ΚΑΦ ΤΣ ΖΑΧ ΟΙΝ ΠΟΤ'!H44)</f>
        <v/>
      </c>
      <c r="I139" s="198">
        <f>IF('ΚΑΦ ΤΣ ΖΑΧ ΟΙΝ ΠΟΤ'!I44="","",'ΚΑΦ ΤΣ ΖΑΧ ΟΙΝ ΠΟΤ'!I44)</f>
        <v>6.16</v>
      </c>
      <c r="J139" s="199" t="str">
        <f>IF('ΚΑΦ ΤΣ ΖΑΧ ΟΙΝ ΠΟΤ'!J44="","",'ΚΑΦ ΤΣ ΖΑΧ ΟΙΝ ΠΟΤ'!J44)</f>
        <v/>
      </c>
      <c r="K139" s="66" t="str">
        <f t="shared" si="74"/>
        <v>DELETE</v>
      </c>
      <c r="L139" s="359" t="s">
        <v>259</v>
      </c>
      <c r="M139" s="360" t="s">
        <v>259</v>
      </c>
      <c r="N139" s="375" t="str">
        <f t="shared" si="56"/>
        <v/>
      </c>
      <c r="O139" s="376" t="str">
        <f t="shared" si="57"/>
        <v/>
      </c>
      <c r="P139" s="361">
        <v>6.15</v>
      </c>
      <c r="Q139" s="361" t="s">
        <v>259</v>
      </c>
      <c r="R139" s="375">
        <f t="shared" si="58"/>
        <v>6.15</v>
      </c>
      <c r="S139" s="379" t="str">
        <f t="shared" si="59"/>
        <v/>
      </c>
      <c r="T139" s="359" t="s">
        <v>259</v>
      </c>
      <c r="U139" s="360" t="s">
        <v>259</v>
      </c>
      <c r="V139" s="375" t="str">
        <f t="shared" si="60"/>
        <v/>
      </c>
      <c r="W139" s="379" t="str">
        <f t="shared" si="61"/>
        <v/>
      </c>
      <c r="X139" s="359">
        <v>6.16</v>
      </c>
      <c r="Y139" s="360" t="s">
        <v>259</v>
      </c>
      <c r="Z139" s="375">
        <f t="shared" si="62"/>
        <v>6.16</v>
      </c>
      <c r="AA139" s="381" t="str">
        <f t="shared" si="63"/>
        <v/>
      </c>
      <c r="AB139" s="271" t="str">
        <f t="shared" si="75"/>
        <v>DELETE</v>
      </c>
      <c r="AC139" s="282" t="str">
        <f t="shared" si="66"/>
        <v/>
      </c>
      <c r="AD139" s="392">
        <f t="shared" si="67"/>
        <v>0</v>
      </c>
      <c r="AE139" s="392" t="str">
        <f t="shared" si="68"/>
        <v/>
      </c>
      <c r="AF139" s="270">
        <f t="shared" si="69"/>
        <v>0</v>
      </c>
      <c r="AG139" s="256">
        <f t="shared" si="76"/>
        <v>9.9999999999997868E-3</v>
      </c>
      <c r="AH139" s="257">
        <f t="shared" si="77"/>
        <v>1.6260162601626771E-3</v>
      </c>
      <c r="AI139" s="258" t="str">
        <f t="shared" si="78"/>
        <v/>
      </c>
      <c r="AJ139" s="259">
        <f t="shared" si="79"/>
        <v>6.16</v>
      </c>
      <c r="AK139" s="351">
        <f t="shared" si="80"/>
        <v>6.15</v>
      </c>
      <c r="AL139" s="338"/>
      <c r="AM139" s="337"/>
      <c r="AN139" s="338"/>
      <c r="AO139" s="339"/>
      <c r="AP139" s="34"/>
      <c r="AQ139" s="34"/>
      <c r="AR139" s="34"/>
      <c r="AS139" s="34"/>
      <c r="AT139" s="34"/>
      <c r="BR139" s="34"/>
    </row>
    <row r="140" spans="1:70" x14ac:dyDescent="0.2">
      <c r="A140" s="102">
        <f>IF('ΚΑΦ ΤΣ ΖΑΧ ΟΙΝ ΠΟΤ'!A45="","",'ΚΑΦ ΤΣ ΖΑΧ ΟΙΝ ΠΟΤ'!A45)</f>
        <v>12</v>
      </c>
      <c r="B140" s="72" t="str">
        <f>IF('ΚΑΦ ΤΣ ΖΑΧ ΟΙΝ ΠΟΤ'!B45="","",'ΚΑΦ ΤΣ ΖΑΧ ΟΙΝ ΠΟΤ'!B45)</f>
        <v>PERISTIANI VO31 700ml</v>
      </c>
      <c r="C140" s="198">
        <f>IF('ΚΑΦ ΤΣ ΖΑΧ ΟΙΝ ΠΟΤ'!C45="","",'ΚΑΦ ΤΣ ΖΑΧ ΟΙΝ ΠΟΤ'!C45)</f>
        <v>7.31</v>
      </c>
      <c r="D140" s="199" t="str">
        <f>IF('ΚΑΦ ΤΣ ΖΑΧ ΟΙΝ ΠΟΤ'!D45="","",'ΚΑΦ ΤΣ ΖΑΧ ΟΙΝ ΠΟΤ'!D45)</f>
        <v/>
      </c>
      <c r="E140" s="198">
        <f>IF('ΚΑΦ ΤΣ ΖΑΧ ΟΙΝ ΠΟΤ'!E45="","",'ΚΑΦ ΤΣ ΖΑΧ ΟΙΝ ΠΟΤ'!E45)</f>
        <v>7.5</v>
      </c>
      <c r="F140" s="199" t="str">
        <f>IF('ΚΑΦ ΤΣ ΖΑΧ ΟΙΝ ΠΟΤ'!F45="","",'ΚΑΦ ΤΣ ΖΑΧ ΟΙΝ ΠΟΤ'!F45)</f>
        <v/>
      </c>
      <c r="G140" s="198">
        <f>IF('ΚΑΦ ΤΣ ΖΑΧ ΟΙΝ ΠΟΤ'!G45="","",'ΚΑΦ ΤΣ ΖΑΧ ΟΙΝ ΠΟΤ'!G45)</f>
        <v>7.19</v>
      </c>
      <c r="H140" s="199" t="str">
        <f>IF('ΚΑΦ ΤΣ ΖΑΧ ΟΙΝ ΠΟΤ'!H45="","",'ΚΑΦ ΤΣ ΖΑΧ ΟΙΝ ΠΟΤ'!H45)</f>
        <v/>
      </c>
      <c r="I140" s="198">
        <f>IF('ΚΑΦ ΤΣ ΖΑΧ ΟΙΝ ΠΟΤ'!I45="","",'ΚΑΦ ΤΣ ΖΑΧ ΟΙΝ ΠΟΤ'!I45)</f>
        <v>8.35</v>
      </c>
      <c r="J140" s="199" t="str">
        <f>IF('ΚΑΦ ΤΣ ΖΑΧ ΟΙΝ ΠΟΤ'!J45="","",'ΚΑΦ ΤΣ ΖΑΧ ΟΙΝ ΠΟΤ'!J45)</f>
        <v/>
      </c>
      <c r="K140" s="66" t="str">
        <f t="shared" si="74"/>
        <v/>
      </c>
      <c r="L140" s="359">
        <v>7.31</v>
      </c>
      <c r="M140" s="360" t="s">
        <v>259</v>
      </c>
      <c r="N140" s="375">
        <f t="shared" si="56"/>
        <v>7.31</v>
      </c>
      <c r="O140" s="376" t="str">
        <f t="shared" si="57"/>
        <v/>
      </c>
      <c r="P140" s="361">
        <v>7.5</v>
      </c>
      <c r="Q140" s="361" t="s">
        <v>259</v>
      </c>
      <c r="R140" s="375">
        <f t="shared" si="58"/>
        <v>7.5</v>
      </c>
      <c r="S140" s="379" t="str">
        <f t="shared" si="59"/>
        <v/>
      </c>
      <c r="T140" s="359">
        <v>7.19</v>
      </c>
      <c r="U140" s="360" t="s">
        <v>259</v>
      </c>
      <c r="V140" s="375">
        <f t="shared" si="60"/>
        <v>7.19</v>
      </c>
      <c r="W140" s="379" t="str">
        <f t="shared" si="61"/>
        <v/>
      </c>
      <c r="X140" s="359">
        <v>8.35</v>
      </c>
      <c r="Y140" s="360" t="s">
        <v>259</v>
      </c>
      <c r="Z140" s="375">
        <f t="shared" si="62"/>
        <v>8.35</v>
      </c>
      <c r="AA140" s="381" t="str">
        <f t="shared" si="63"/>
        <v/>
      </c>
      <c r="AB140" s="271" t="str">
        <f t="shared" si="75"/>
        <v/>
      </c>
      <c r="AC140" s="282">
        <f t="shared" si="66"/>
        <v>0</v>
      </c>
      <c r="AD140" s="392">
        <f t="shared" si="67"/>
        <v>0</v>
      </c>
      <c r="AE140" s="392">
        <f t="shared" si="68"/>
        <v>0</v>
      </c>
      <c r="AF140" s="270">
        <f t="shared" si="69"/>
        <v>0</v>
      </c>
      <c r="AG140" s="256">
        <f t="shared" si="76"/>
        <v>1.1599999999999993</v>
      </c>
      <c r="AH140" s="257">
        <f t="shared" si="77"/>
        <v>0.16133518776077871</v>
      </c>
      <c r="AI140" s="258" t="str">
        <f t="shared" si="78"/>
        <v/>
      </c>
      <c r="AJ140" s="259">
        <f t="shared" si="79"/>
        <v>8.35</v>
      </c>
      <c r="AK140" s="351">
        <f t="shared" si="80"/>
        <v>7.19</v>
      </c>
      <c r="AL140" s="338"/>
      <c r="AM140" s="337"/>
      <c r="AN140" s="338"/>
      <c r="AO140" s="339"/>
      <c r="AP140" s="34"/>
      <c r="AQ140" s="34"/>
      <c r="AR140" s="34"/>
      <c r="AS140" s="34"/>
      <c r="AT140" s="34"/>
      <c r="BR140" s="34"/>
    </row>
    <row r="141" spans="1:70" x14ac:dyDescent="0.2">
      <c r="A141" s="63"/>
      <c r="B141" s="69"/>
      <c r="C141" s="150">
        <f>SUM(C129:C140)</f>
        <v>28.459999999999997</v>
      </c>
      <c r="D141" s="151"/>
      <c r="E141" s="150">
        <f>SUM(E129:E140)</f>
        <v>57.83</v>
      </c>
      <c r="F141" s="151"/>
      <c r="G141" s="150">
        <f>SUM(G129:G140)</f>
        <v>51.309999999999995</v>
      </c>
      <c r="H141" s="151"/>
      <c r="I141" s="150">
        <f>SUM(I129:I140)</f>
        <v>45.220000000000006</v>
      </c>
      <c r="J141" s="151"/>
      <c r="K141" s="66"/>
      <c r="L141" s="359"/>
      <c r="M141" s="360"/>
      <c r="N141" s="375"/>
      <c r="O141" s="376"/>
      <c r="P141" s="361"/>
      <c r="Q141" s="361"/>
      <c r="R141" s="375"/>
      <c r="S141" s="379"/>
      <c r="T141" s="359"/>
      <c r="U141" s="360"/>
      <c r="V141" s="375"/>
      <c r="W141" s="379"/>
      <c r="X141" s="359"/>
      <c r="Y141" s="360"/>
      <c r="Z141" s="375"/>
      <c r="AA141" s="381"/>
      <c r="AB141" s="271"/>
      <c r="AC141" s="282"/>
      <c r="AD141" s="392"/>
      <c r="AE141" s="392"/>
      <c r="AF141" s="270"/>
      <c r="AG141" s="256"/>
      <c r="AH141" s="257"/>
      <c r="AI141" s="258"/>
      <c r="AJ141" s="259"/>
      <c r="AK141" s="351"/>
      <c r="AL141" s="338"/>
      <c r="AM141" s="337"/>
      <c r="AN141" s="338"/>
      <c r="AO141" s="339"/>
      <c r="AP141" s="34"/>
      <c r="AQ141" s="34"/>
      <c r="AR141" s="34"/>
      <c r="AS141" s="34"/>
      <c r="AT141" s="34"/>
      <c r="BR141" s="34"/>
    </row>
    <row r="142" spans="1:70" ht="15.75" x14ac:dyDescent="0.25">
      <c r="A142" s="71"/>
      <c r="B142" s="70" t="s">
        <v>67</v>
      </c>
      <c r="C142" s="148"/>
      <c r="D142" s="152"/>
      <c r="E142" s="148"/>
      <c r="F142" s="152"/>
      <c r="G142" s="148"/>
      <c r="H142" s="152"/>
      <c r="I142" s="148"/>
      <c r="J142" s="152"/>
      <c r="K142" s="66"/>
      <c r="L142" s="359"/>
      <c r="M142" s="360"/>
      <c r="N142" s="375"/>
      <c r="O142" s="376"/>
      <c r="P142" s="361"/>
      <c r="Q142" s="361"/>
      <c r="R142" s="375"/>
      <c r="S142" s="379"/>
      <c r="T142" s="359"/>
      <c r="U142" s="360"/>
      <c r="V142" s="375"/>
      <c r="W142" s="379"/>
      <c r="X142" s="359"/>
      <c r="Y142" s="360"/>
      <c r="Z142" s="375"/>
      <c r="AA142" s="381"/>
      <c r="AB142" s="271"/>
      <c r="AC142" s="282"/>
      <c r="AD142" s="392"/>
      <c r="AE142" s="392"/>
      <c r="AF142" s="270"/>
      <c r="AG142" s="256"/>
      <c r="AH142" s="257"/>
      <c r="AI142" s="258"/>
      <c r="AJ142" s="259"/>
      <c r="AK142" s="351"/>
      <c r="AL142" s="338"/>
      <c r="AM142" s="337"/>
      <c r="AN142" s="338"/>
      <c r="AO142" s="339"/>
      <c r="AP142" s="34"/>
      <c r="AQ142" s="34"/>
      <c r="AR142" s="34"/>
      <c r="AS142" s="34"/>
      <c r="AT142" s="34"/>
      <c r="BR142" s="34"/>
    </row>
    <row r="143" spans="1:70" x14ac:dyDescent="0.2">
      <c r="A143" s="102">
        <f>IF('ΑΝΑΨΥΚ ΧΥΜ ΕΜΦ ΝΕΡΟ'!A11="","",'ΑΝΑΨΥΚ ΧΥΜ ΕΜΦ ΝΕΡΟ'!A11)</f>
        <v>1</v>
      </c>
      <c r="B143" s="72" t="str">
        <f>IF('ΑΝΑΨΥΚ ΧΥΜ ΕΜΦ ΝΕΡΟ'!B11="","",'ΑΝΑΨΥΚ ΧΥΜ ΕΜΦ ΝΕΡΟ'!B11)</f>
        <v>COCA COLA Tins 8x33cl</v>
      </c>
      <c r="C143" s="198" t="str">
        <f>IF('ΑΝΑΨΥΚ ΧΥΜ ΕΜΦ ΝΕΡΟ'!C11="","",'ΑΝΑΨΥΚ ΧΥΜ ΕΜΦ ΝΕΡΟ'!C11)</f>
        <v/>
      </c>
      <c r="D143" s="199" t="str">
        <f>IF('ΑΝΑΨΥΚ ΧΥΜ ΕΜΦ ΝΕΡΟ'!D11="","",'ΑΝΑΨΥΚ ΧΥΜ ΕΜΦ ΝΕΡΟ'!D11)</f>
        <v/>
      </c>
      <c r="E143" s="198">
        <f>IF('ΑΝΑΨΥΚ ΧΥΜ ΕΜΦ ΝΕΡΟ'!E11="","",'ΑΝΑΨΥΚ ΧΥΜ ΕΜΦ ΝΕΡΟ'!E11)</f>
        <v>4.3</v>
      </c>
      <c r="F143" s="199" t="str">
        <f>IF('ΑΝΑΨΥΚ ΧΥΜ ΕΜΦ ΝΕΡΟ'!F11="","",'ΑΝΑΨΥΚ ΧΥΜ ΕΜΦ ΝΕΡΟ'!F11)</f>
        <v/>
      </c>
      <c r="G143" s="198">
        <f>IF('ΑΝΑΨΥΚ ΧΥΜ ΕΜΦ ΝΕΡΟ'!G11="","",'ΑΝΑΨΥΚ ΧΥΜ ΕΜΦ ΝΕΡΟ'!G11)</f>
        <v>4.29</v>
      </c>
      <c r="H143" s="199" t="str">
        <f>IF('ΑΝΑΨΥΚ ΧΥΜ ΕΜΦ ΝΕΡΟ'!H11="","",'ΑΝΑΨΥΚ ΧΥΜ ΕΜΦ ΝΕΡΟ'!H11)</f>
        <v/>
      </c>
      <c r="I143" s="198">
        <f>IF('ΑΝΑΨΥΚ ΧΥΜ ΕΜΦ ΝΕΡΟ'!I11="","",'ΑΝΑΨΥΚ ΧΥΜ ΕΜΦ ΝΕΡΟ'!I11)</f>
        <v>4.71</v>
      </c>
      <c r="J143" s="199" t="str">
        <f>IF('ΑΝΑΨΥΚ ΧΥΜ ΕΜΦ ΝΕΡΟ'!J11="","",'ΑΝΑΨΥΚ ΧΥΜ ΕΜΦ ΝΕΡΟ'!J11)</f>
        <v/>
      </c>
      <c r="K143" s="66" t="str">
        <f t="shared" ref="K143:K159" si="81">IF(OR(C143="",E143="",G143="",I143=""),"DELETE","")</f>
        <v>DELETE</v>
      </c>
      <c r="L143" s="359" t="s">
        <v>259</v>
      </c>
      <c r="M143" s="360" t="s">
        <v>259</v>
      </c>
      <c r="N143" s="375" t="str">
        <f t="shared" ref="N143:O157" si="82">C143</f>
        <v/>
      </c>
      <c r="O143" s="376" t="str">
        <f t="shared" si="82"/>
        <v/>
      </c>
      <c r="P143" s="361">
        <v>4.3</v>
      </c>
      <c r="Q143" s="361" t="s">
        <v>259</v>
      </c>
      <c r="R143" s="375">
        <f t="shared" ref="R143:S157" si="83">E143</f>
        <v>4.3</v>
      </c>
      <c r="S143" s="379" t="str">
        <f t="shared" si="83"/>
        <v/>
      </c>
      <c r="T143" s="359">
        <v>4.29</v>
      </c>
      <c r="U143" s="360" t="s">
        <v>259</v>
      </c>
      <c r="V143" s="375">
        <f t="shared" ref="V143:W157" si="84">G143</f>
        <v>4.29</v>
      </c>
      <c r="W143" s="379" t="str">
        <f t="shared" si="84"/>
        <v/>
      </c>
      <c r="X143" s="359">
        <v>4.71</v>
      </c>
      <c r="Y143" s="360" t="s">
        <v>259</v>
      </c>
      <c r="Z143" s="375">
        <f t="shared" ref="Z143:AA157" si="85">I143</f>
        <v>4.71</v>
      </c>
      <c r="AA143" s="381" t="str">
        <f t="shared" si="85"/>
        <v/>
      </c>
      <c r="AB143" s="271" t="str">
        <f t="shared" ref="AB143:AB159" si="86">IF(OR(L143="",N143="",P143="",R143="",T143="",V143="",X143="",Z143=""),"DELETE","")</f>
        <v>DELETE</v>
      </c>
      <c r="AC143" s="282" t="str">
        <f t="shared" si="66"/>
        <v/>
      </c>
      <c r="AD143" s="392">
        <f t="shared" si="67"/>
        <v>0</v>
      </c>
      <c r="AE143" s="392">
        <f t="shared" si="68"/>
        <v>0</v>
      </c>
      <c r="AF143" s="270">
        <f t="shared" si="69"/>
        <v>0</v>
      </c>
      <c r="AG143" s="256">
        <f t="shared" si="76"/>
        <v>0.41999999999999993</v>
      </c>
      <c r="AH143" s="257">
        <f t="shared" si="77"/>
        <v>9.7902097902097918E-2</v>
      </c>
      <c r="AI143" s="258" t="str">
        <f t="shared" si="78"/>
        <v/>
      </c>
      <c r="AJ143" s="259">
        <f t="shared" si="79"/>
        <v>4.71</v>
      </c>
      <c r="AK143" s="351">
        <f t="shared" si="80"/>
        <v>4.29</v>
      </c>
      <c r="AL143" s="338"/>
      <c r="AM143" s="337"/>
      <c r="AN143" s="338"/>
      <c r="AO143" s="339"/>
      <c r="AP143" s="34"/>
      <c r="AQ143" s="34"/>
      <c r="AR143" s="34"/>
      <c r="AS143" s="34"/>
      <c r="AT143" s="34"/>
      <c r="BR143" s="34"/>
    </row>
    <row r="144" spans="1:70" x14ac:dyDescent="0.2">
      <c r="A144" s="102">
        <f>IF('ΑΝΑΨΥΚ ΧΥΜ ΕΜΦ ΝΕΡΟ'!A12="","",'ΑΝΑΨΥΚ ΧΥΜ ΕΜΦ ΝΕΡΟ'!A12)</f>
        <v>2</v>
      </c>
      <c r="B144" s="72" t="str">
        <f>IF('ΑΝΑΨΥΚ ΧΥΜ ΕΜΦ ΝΕΡΟ'!B12="","",'ΑΝΑΨΥΚ ΧΥΜ ΕΜΦ ΝΕΡΟ'!B12)</f>
        <v>PEPSI COLA Tins 8X33cl</v>
      </c>
      <c r="C144" s="198">
        <f>IF('ΑΝΑΨΥΚ ΧΥΜ ΕΜΦ ΝΕΡΟ'!C12="","",'ΑΝΑΨΥΚ ΧΥΜ ΕΜΦ ΝΕΡΟ'!C12)</f>
        <v>3.99</v>
      </c>
      <c r="D144" s="199" t="str">
        <f>IF('ΑΝΑΨΥΚ ΧΥΜ ΕΜΦ ΝΕΡΟ'!D12="","",'ΑΝΑΨΥΚ ΧΥΜ ΕΜΦ ΝΕΡΟ'!D12)</f>
        <v>*</v>
      </c>
      <c r="E144" s="198">
        <f>IF('ΑΝΑΨΥΚ ΧΥΜ ΕΜΦ ΝΕΡΟ'!E12="","",'ΑΝΑΨΥΚ ΧΥΜ ΕΜΦ ΝΕΡΟ'!E12)</f>
        <v>4.1500000000000004</v>
      </c>
      <c r="F144" s="199" t="str">
        <f>IF('ΑΝΑΨΥΚ ΧΥΜ ΕΜΦ ΝΕΡΟ'!F12="","",'ΑΝΑΨΥΚ ΧΥΜ ΕΜΦ ΝΕΡΟ'!F12)</f>
        <v/>
      </c>
      <c r="G144" s="198">
        <f>IF('ΑΝΑΨΥΚ ΧΥΜ ΕΜΦ ΝΕΡΟ'!G12="","",'ΑΝΑΨΥΚ ΧΥΜ ΕΜΦ ΝΕΡΟ'!G12)</f>
        <v>4.1399999999999997</v>
      </c>
      <c r="H144" s="199" t="str">
        <f>IF('ΑΝΑΨΥΚ ΧΥΜ ΕΜΦ ΝΕΡΟ'!H12="","",'ΑΝΑΨΥΚ ΧΥΜ ΕΜΦ ΝΕΡΟ'!H12)</f>
        <v/>
      </c>
      <c r="I144" s="198">
        <f>IF('ΑΝΑΨΥΚ ΧΥΜ ΕΜΦ ΝΕΡΟ'!I12="","",'ΑΝΑΨΥΚ ΧΥΜ ΕΜΦ ΝΕΡΟ'!I12)</f>
        <v>3.49</v>
      </c>
      <c r="J144" s="199" t="str">
        <f>IF('ΑΝΑΨΥΚ ΧΥΜ ΕΜΦ ΝΕΡΟ'!J12="","",'ΑΝΑΨΥΚ ΧΥΜ ΕΜΦ ΝΕΡΟ'!J12)</f>
        <v>*</v>
      </c>
      <c r="K144" s="66" t="str">
        <f t="shared" si="81"/>
        <v/>
      </c>
      <c r="L144" s="359">
        <v>3.99</v>
      </c>
      <c r="M144" s="360" t="s">
        <v>258</v>
      </c>
      <c r="N144" s="375">
        <f t="shared" si="82"/>
        <v>3.99</v>
      </c>
      <c r="O144" s="376" t="str">
        <f t="shared" si="82"/>
        <v>*</v>
      </c>
      <c r="P144" s="361">
        <v>4.1500000000000004</v>
      </c>
      <c r="Q144" s="361" t="s">
        <v>259</v>
      </c>
      <c r="R144" s="375">
        <f t="shared" si="83"/>
        <v>4.1500000000000004</v>
      </c>
      <c r="S144" s="379" t="str">
        <f t="shared" si="83"/>
        <v/>
      </c>
      <c r="T144" s="359">
        <v>2.75</v>
      </c>
      <c r="U144" s="360" t="s">
        <v>258</v>
      </c>
      <c r="V144" s="375">
        <f t="shared" si="84"/>
        <v>4.1399999999999997</v>
      </c>
      <c r="W144" s="379" t="str">
        <f t="shared" si="84"/>
        <v/>
      </c>
      <c r="X144" s="359">
        <v>4.71</v>
      </c>
      <c r="Y144" s="360" t="s">
        <v>259</v>
      </c>
      <c r="Z144" s="375">
        <f t="shared" si="85"/>
        <v>3.49</v>
      </c>
      <c r="AA144" s="381" t="str">
        <f t="shared" si="85"/>
        <v>*</v>
      </c>
      <c r="AB144" s="271" t="str">
        <f t="shared" si="86"/>
        <v/>
      </c>
      <c r="AC144" s="282">
        <f t="shared" si="66"/>
        <v>0</v>
      </c>
      <c r="AD144" s="392">
        <f t="shared" si="67"/>
        <v>0</v>
      </c>
      <c r="AE144" s="392">
        <f t="shared" si="68"/>
        <v>1.3899999999999997</v>
      </c>
      <c r="AF144" s="270">
        <f t="shared" si="69"/>
        <v>-1.2199999999999998</v>
      </c>
      <c r="AG144" s="256">
        <f t="shared" si="76"/>
        <v>0.66000000000000014</v>
      </c>
      <c r="AH144" s="257">
        <f t="shared" si="77"/>
        <v>0.18911174785100293</v>
      </c>
      <c r="AI144" s="258" t="str">
        <f t="shared" si="78"/>
        <v/>
      </c>
      <c r="AJ144" s="259">
        <f t="shared" si="79"/>
        <v>4.1500000000000004</v>
      </c>
      <c r="AK144" s="351">
        <f t="shared" si="80"/>
        <v>3.49</v>
      </c>
      <c r="AL144" s="338" t="s">
        <v>376</v>
      </c>
      <c r="AM144" s="337"/>
      <c r="AN144" s="338"/>
      <c r="AO144" s="339"/>
      <c r="AP144" s="34"/>
      <c r="AQ144" s="34"/>
      <c r="AR144" s="34"/>
      <c r="AS144" s="34"/>
      <c r="AT144" s="34"/>
      <c r="BR144" s="34"/>
    </row>
    <row r="145" spans="1:70" x14ac:dyDescent="0.2">
      <c r="A145" s="102">
        <f>IF('ΑΝΑΨΥΚ ΧΥΜ ΕΜΦ ΝΕΡΟ'!A13="","",'ΑΝΑΨΥΚ ΧΥΜ ΕΜΦ ΝΕΡΟ'!A13)</f>
        <v>3</v>
      </c>
      <c r="B145" s="72" t="str">
        <f>IF('ΑΝΑΨΥΚ ΧΥΜ ΕΜΦ ΝΕΡΟ'!B13="","",'ΑΝΑΨΥΚ ΧΥΜ ΕΜΦ ΝΕΡΟ'!B13)</f>
        <v>SEVEN UP (με φυσικά αρώματα λεμονιού) 8x33cl</v>
      </c>
      <c r="C145" s="198">
        <f>IF('ΑΝΑΨΥΚ ΧΥΜ ΕΜΦ ΝΕΡΟ'!C13="","",'ΑΝΑΨΥΚ ΧΥΜ ΕΜΦ ΝΕΡΟ'!C13)</f>
        <v>3.99</v>
      </c>
      <c r="D145" s="199" t="str">
        <f>IF('ΑΝΑΨΥΚ ΧΥΜ ΕΜΦ ΝΕΡΟ'!D13="","",'ΑΝΑΨΥΚ ΧΥΜ ΕΜΦ ΝΕΡΟ'!D13)</f>
        <v>*</v>
      </c>
      <c r="E145" s="198">
        <f>IF('ΑΝΑΨΥΚ ΧΥΜ ΕΜΦ ΝΕΡΟ'!E13="","",'ΑΝΑΨΥΚ ΧΥΜ ΕΜΦ ΝΕΡΟ'!E13)</f>
        <v>4.1500000000000004</v>
      </c>
      <c r="F145" s="199" t="str">
        <f>IF('ΑΝΑΨΥΚ ΧΥΜ ΕΜΦ ΝΕΡΟ'!F13="","",'ΑΝΑΨΥΚ ΧΥΜ ΕΜΦ ΝΕΡΟ'!F13)</f>
        <v/>
      </c>
      <c r="G145" s="198">
        <f>IF('ΑΝΑΨΥΚ ΧΥΜ ΕΜΦ ΝΕΡΟ'!G13="","",'ΑΝΑΨΥΚ ΧΥΜ ΕΜΦ ΝΕΡΟ'!G13)</f>
        <v>4.1399999999999997</v>
      </c>
      <c r="H145" s="199" t="str">
        <f>IF('ΑΝΑΨΥΚ ΧΥΜ ΕΜΦ ΝΕΡΟ'!H13="","",'ΑΝΑΨΥΚ ΧΥΜ ΕΜΦ ΝΕΡΟ'!H13)</f>
        <v/>
      </c>
      <c r="I145" s="198">
        <f>IF('ΑΝΑΨΥΚ ΧΥΜ ΕΜΦ ΝΕΡΟ'!I13="","",'ΑΝΑΨΥΚ ΧΥΜ ΕΜΦ ΝΕΡΟ'!I13)</f>
        <v>4.71</v>
      </c>
      <c r="J145" s="199" t="str">
        <f>IF('ΑΝΑΨΥΚ ΧΥΜ ΕΜΦ ΝΕΡΟ'!J13="","",'ΑΝΑΨΥΚ ΧΥΜ ΕΜΦ ΝΕΡΟ'!J13)</f>
        <v/>
      </c>
      <c r="K145" s="66" t="str">
        <f t="shared" si="81"/>
        <v/>
      </c>
      <c r="L145" s="359">
        <v>3.99</v>
      </c>
      <c r="M145" s="360" t="s">
        <v>258</v>
      </c>
      <c r="N145" s="375">
        <f t="shared" si="82"/>
        <v>3.99</v>
      </c>
      <c r="O145" s="376" t="str">
        <f t="shared" si="82"/>
        <v>*</v>
      </c>
      <c r="P145" s="361">
        <v>4.1500000000000004</v>
      </c>
      <c r="Q145" s="361" t="s">
        <v>259</v>
      </c>
      <c r="R145" s="375">
        <f t="shared" si="83"/>
        <v>4.1500000000000004</v>
      </c>
      <c r="S145" s="379" t="str">
        <f t="shared" si="83"/>
        <v/>
      </c>
      <c r="T145" s="359">
        <v>2.75</v>
      </c>
      <c r="U145" s="360" t="s">
        <v>258</v>
      </c>
      <c r="V145" s="375">
        <f t="shared" si="84"/>
        <v>4.1399999999999997</v>
      </c>
      <c r="W145" s="379" t="str">
        <f t="shared" si="84"/>
        <v/>
      </c>
      <c r="X145" s="359">
        <v>4.71</v>
      </c>
      <c r="Y145" s="360" t="s">
        <v>259</v>
      </c>
      <c r="Z145" s="375">
        <f t="shared" si="85"/>
        <v>4.71</v>
      </c>
      <c r="AA145" s="381" t="str">
        <f t="shared" si="85"/>
        <v/>
      </c>
      <c r="AB145" s="271" t="str">
        <f t="shared" si="86"/>
        <v/>
      </c>
      <c r="AC145" s="282">
        <f t="shared" si="66"/>
        <v>0</v>
      </c>
      <c r="AD145" s="392">
        <f t="shared" si="67"/>
        <v>0</v>
      </c>
      <c r="AE145" s="392">
        <f t="shared" si="68"/>
        <v>1.3899999999999997</v>
      </c>
      <c r="AF145" s="270">
        <f t="shared" si="69"/>
        <v>0</v>
      </c>
      <c r="AG145" s="256">
        <f t="shared" si="76"/>
        <v>0.71999999999999975</v>
      </c>
      <c r="AH145" s="257">
        <f t="shared" si="77"/>
        <v>0.18045112781954886</v>
      </c>
      <c r="AI145" s="258" t="str">
        <f t="shared" si="78"/>
        <v/>
      </c>
      <c r="AJ145" s="259">
        <f t="shared" si="79"/>
        <v>4.71</v>
      </c>
      <c r="AK145" s="351">
        <f t="shared" si="80"/>
        <v>3.99</v>
      </c>
      <c r="AL145" s="338" t="s">
        <v>376</v>
      </c>
      <c r="AM145" s="337"/>
      <c r="AN145" s="338"/>
      <c r="AO145" s="339"/>
      <c r="AP145" s="34"/>
      <c r="AQ145" s="34"/>
      <c r="AR145" s="34"/>
      <c r="AS145" s="34"/>
      <c r="AT145" s="34"/>
      <c r="BR145" s="34"/>
    </row>
    <row r="146" spans="1:70" x14ac:dyDescent="0.2">
      <c r="A146" s="102">
        <f>IF('ΑΝΑΨΥΚ ΧΥΜ ΕΜΦ ΝΕΡΟ'!A14="","",'ΑΝΑΨΥΚ ΧΥΜ ΕΜΦ ΝΕΡΟ'!A14)</f>
        <v>4</v>
      </c>
      <c r="B146" s="72" t="str">
        <f>IF('ΑΝΑΨΥΚ ΧΥΜ ΕΜΦ ΝΕΡΟ'!B14="","",'ΑΝΑΨΥΚ ΧΥΜ ΕΜΦ ΝΕΡΟ'!B14)</f>
        <v>KEAN TINS Πορτοκάλι 6 x 330ml</v>
      </c>
      <c r="C146" s="198" t="str">
        <f>IF('ΑΝΑΨΥΚ ΧΥΜ ΕΜΦ ΝΕΡΟ'!C14="","",'ΑΝΑΨΥΚ ΧΥΜ ΕΜΦ ΝΕΡΟ'!C14)</f>
        <v/>
      </c>
      <c r="D146" s="199" t="str">
        <f>IF('ΑΝΑΨΥΚ ΧΥΜ ΕΜΦ ΝΕΡΟ'!D14="","",'ΑΝΑΨΥΚ ΧΥΜ ΕΜΦ ΝΕΡΟ'!D14)</f>
        <v/>
      </c>
      <c r="E146" s="198">
        <f>IF('ΑΝΑΨΥΚ ΧΥΜ ΕΜΦ ΝΕΡΟ'!E14="","",'ΑΝΑΨΥΚ ΧΥΜ ΕΜΦ ΝΕΡΟ'!E14)</f>
        <v>3</v>
      </c>
      <c r="F146" s="199" t="str">
        <f>IF('ΑΝΑΨΥΚ ΧΥΜ ΕΜΦ ΝΕΡΟ'!F14="","",'ΑΝΑΨΥΚ ΧΥΜ ΕΜΦ ΝΕΡΟ'!F14)</f>
        <v/>
      </c>
      <c r="G146" s="198" t="str">
        <f>IF('ΑΝΑΨΥΚ ΧΥΜ ΕΜΦ ΝΕΡΟ'!G14="","",'ΑΝΑΨΥΚ ΧΥΜ ΕΜΦ ΝΕΡΟ'!G14)</f>
        <v/>
      </c>
      <c r="H146" s="199" t="str">
        <f>IF('ΑΝΑΨΥΚ ΧΥΜ ΕΜΦ ΝΕΡΟ'!H14="","",'ΑΝΑΨΥΚ ΧΥΜ ΕΜΦ ΝΕΡΟ'!H14)</f>
        <v/>
      </c>
      <c r="I146" s="198">
        <f>IF('ΑΝΑΨΥΚ ΧΥΜ ΕΜΦ ΝΕΡΟ'!I14="","",'ΑΝΑΨΥΚ ΧΥΜ ΕΜΦ ΝΕΡΟ'!I14)</f>
        <v>3.54</v>
      </c>
      <c r="J146" s="199" t="str">
        <f>IF('ΑΝΑΨΥΚ ΧΥΜ ΕΜΦ ΝΕΡΟ'!J14="","",'ΑΝΑΨΥΚ ΧΥΜ ΕΜΦ ΝΕΡΟ'!J14)</f>
        <v/>
      </c>
      <c r="K146" s="66" t="str">
        <f t="shared" si="81"/>
        <v>DELETE</v>
      </c>
      <c r="L146" s="359" t="s">
        <v>259</v>
      </c>
      <c r="M146" s="360" t="s">
        <v>259</v>
      </c>
      <c r="N146" s="375" t="str">
        <f t="shared" si="82"/>
        <v/>
      </c>
      <c r="O146" s="376" t="str">
        <f t="shared" si="82"/>
        <v/>
      </c>
      <c r="P146" s="361">
        <v>3</v>
      </c>
      <c r="Q146" s="361" t="s">
        <v>259</v>
      </c>
      <c r="R146" s="375">
        <f t="shared" si="83"/>
        <v>3</v>
      </c>
      <c r="S146" s="379" t="str">
        <f t="shared" si="83"/>
        <v/>
      </c>
      <c r="T146" s="359">
        <v>3.36</v>
      </c>
      <c r="U146" s="360" t="s">
        <v>259</v>
      </c>
      <c r="V146" s="375" t="str">
        <f t="shared" si="84"/>
        <v/>
      </c>
      <c r="W146" s="379" t="str">
        <f t="shared" si="84"/>
        <v/>
      </c>
      <c r="X146" s="359">
        <v>3.54</v>
      </c>
      <c r="Y146" s="360" t="s">
        <v>259</v>
      </c>
      <c r="Z146" s="375">
        <f t="shared" si="85"/>
        <v>3.54</v>
      </c>
      <c r="AA146" s="381" t="str">
        <f t="shared" si="85"/>
        <v/>
      </c>
      <c r="AB146" s="271" t="str">
        <f t="shared" si="86"/>
        <v>DELETE</v>
      </c>
      <c r="AC146" s="282" t="str">
        <f t="shared" si="66"/>
        <v/>
      </c>
      <c r="AD146" s="392">
        <f t="shared" si="67"/>
        <v>0</v>
      </c>
      <c r="AE146" s="392" t="str">
        <f t="shared" si="68"/>
        <v/>
      </c>
      <c r="AF146" s="270">
        <f t="shared" si="69"/>
        <v>0</v>
      </c>
      <c r="AG146" s="256">
        <f t="shared" si="76"/>
        <v>0.54</v>
      </c>
      <c r="AH146" s="257">
        <f t="shared" si="77"/>
        <v>0.17999999999999994</v>
      </c>
      <c r="AI146" s="258" t="str">
        <f t="shared" si="78"/>
        <v/>
      </c>
      <c r="AJ146" s="259">
        <f t="shared" si="79"/>
        <v>3.54</v>
      </c>
      <c r="AK146" s="351">
        <f t="shared" si="80"/>
        <v>3</v>
      </c>
      <c r="AL146" s="338"/>
      <c r="AM146" s="337"/>
      <c r="AN146" s="338"/>
      <c r="AO146" s="339"/>
      <c r="AP146" s="34"/>
      <c r="AQ146" s="34"/>
      <c r="AR146" s="34"/>
      <c r="AS146" s="34"/>
      <c r="AT146" s="34"/>
      <c r="BR146" s="34"/>
    </row>
    <row r="147" spans="1:70" x14ac:dyDescent="0.2">
      <c r="A147" s="102">
        <f>IF('ΑΝΑΨΥΚ ΧΥΜ ΕΜΦ ΝΕΡΟ'!A15="","",'ΑΝΑΨΥΚ ΧΥΜ ΕΜΦ ΝΕΡΟ'!A15)</f>
        <v>5</v>
      </c>
      <c r="B147" s="72" t="str">
        <f>IF('ΑΝΑΨΥΚ ΧΥΜ ΕΜΦ ΝΕΡΟ'!B15="","",'ΑΝΑΨΥΚ ΧΥΜ ΕΜΦ ΝΕΡΟ'!B15)</f>
        <v>SHARK Energy Drink 250ml</v>
      </c>
      <c r="C147" s="198" t="str">
        <f>IF('ΑΝΑΨΥΚ ΧΥΜ ΕΜΦ ΝΕΡΟ'!C15="","",'ΑΝΑΨΥΚ ΧΥΜ ΕΜΦ ΝΕΡΟ'!C15)</f>
        <v/>
      </c>
      <c r="D147" s="199" t="str">
        <f>IF('ΑΝΑΨΥΚ ΧΥΜ ΕΜΦ ΝΕΡΟ'!D15="","",'ΑΝΑΨΥΚ ΧΥΜ ΕΜΦ ΝΕΡΟ'!D15)</f>
        <v/>
      </c>
      <c r="E147" s="198">
        <f>IF('ΑΝΑΨΥΚ ΧΥΜ ΕΜΦ ΝΕΡΟ'!E15="","",'ΑΝΑΨΥΚ ΧΥΜ ΕΜΦ ΝΕΡΟ'!E15)</f>
        <v>0.75</v>
      </c>
      <c r="F147" s="199" t="str">
        <f>IF('ΑΝΑΨΥΚ ΧΥΜ ΕΜΦ ΝΕΡΟ'!F15="","",'ΑΝΑΨΥΚ ΧΥΜ ΕΜΦ ΝΕΡΟ'!F15)</f>
        <v/>
      </c>
      <c r="G147" s="198">
        <f>IF('ΑΝΑΨΥΚ ΧΥΜ ΕΜΦ ΝΕΡΟ'!G15="","",'ΑΝΑΨΥΚ ΧΥΜ ΕΜΦ ΝΕΡΟ'!G15)</f>
        <v>0.73</v>
      </c>
      <c r="H147" s="199" t="str">
        <f>IF('ΑΝΑΨΥΚ ΧΥΜ ΕΜΦ ΝΕΡΟ'!H15="","",'ΑΝΑΨΥΚ ΧΥΜ ΕΜΦ ΝΕΡΟ'!H15)</f>
        <v/>
      </c>
      <c r="I147" s="198">
        <f>IF('ΑΝΑΨΥΚ ΧΥΜ ΕΜΦ ΝΕΡΟ'!I15="","",'ΑΝΑΨΥΚ ΧΥΜ ΕΜΦ ΝΕΡΟ'!I15)</f>
        <v>1.31</v>
      </c>
      <c r="J147" s="199" t="str">
        <f>IF('ΑΝΑΨΥΚ ΧΥΜ ΕΜΦ ΝΕΡΟ'!J15="","",'ΑΝΑΨΥΚ ΧΥΜ ΕΜΦ ΝΕΡΟ'!J15)</f>
        <v/>
      </c>
      <c r="K147" s="66" t="str">
        <f t="shared" si="81"/>
        <v>DELETE</v>
      </c>
      <c r="L147" s="359" t="s">
        <v>259</v>
      </c>
      <c r="M147" s="360" t="s">
        <v>259</v>
      </c>
      <c r="N147" s="375" t="str">
        <f t="shared" si="82"/>
        <v/>
      </c>
      <c r="O147" s="376" t="str">
        <f t="shared" si="82"/>
        <v/>
      </c>
      <c r="P147" s="361">
        <v>0.75</v>
      </c>
      <c r="Q147" s="361" t="s">
        <v>259</v>
      </c>
      <c r="R147" s="375">
        <f t="shared" si="83"/>
        <v>0.75</v>
      </c>
      <c r="S147" s="379" t="str">
        <f t="shared" si="83"/>
        <v/>
      </c>
      <c r="T147" s="359">
        <v>0.99</v>
      </c>
      <c r="U147" s="360" t="s">
        <v>259</v>
      </c>
      <c r="V147" s="375">
        <f t="shared" si="84"/>
        <v>0.73</v>
      </c>
      <c r="W147" s="379" t="str">
        <f t="shared" si="84"/>
        <v/>
      </c>
      <c r="X147" s="359">
        <v>1.31</v>
      </c>
      <c r="Y147" s="360" t="s">
        <v>259</v>
      </c>
      <c r="Z147" s="375">
        <f t="shared" si="85"/>
        <v>1.31</v>
      </c>
      <c r="AA147" s="381" t="str">
        <f t="shared" si="85"/>
        <v/>
      </c>
      <c r="AB147" s="271" t="str">
        <f t="shared" si="86"/>
        <v>DELETE</v>
      </c>
      <c r="AC147" s="282" t="str">
        <f t="shared" si="66"/>
        <v/>
      </c>
      <c r="AD147" s="392">
        <f t="shared" si="67"/>
        <v>0</v>
      </c>
      <c r="AE147" s="392">
        <f t="shared" si="68"/>
        <v>-0.26</v>
      </c>
      <c r="AF147" s="270">
        <f t="shared" si="69"/>
        <v>0</v>
      </c>
      <c r="AG147" s="256">
        <f t="shared" si="76"/>
        <v>0.58000000000000007</v>
      </c>
      <c r="AH147" s="257">
        <f t="shared" si="77"/>
        <v>0.79452054794520555</v>
      </c>
      <c r="AI147" s="258" t="str">
        <f t="shared" si="78"/>
        <v>WARNING</v>
      </c>
      <c r="AJ147" s="259">
        <f t="shared" si="79"/>
        <v>1.31</v>
      </c>
      <c r="AK147" s="351">
        <f t="shared" si="80"/>
        <v>0.73</v>
      </c>
      <c r="AL147" s="338"/>
      <c r="AM147" s="337"/>
      <c r="AN147" s="338"/>
      <c r="AO147" s="339"/>
      <c r="AP147" s="34"/>
      <c r="AQ147" s="34"/>
      <c r="AR147" s="34"/>
      <c r="AS147" s="34"/>
      <c r="AT147" s="34"/>
      <c r="BR147" s="34"/>
    </row>
    <row r="148" spans="1:70" x14ac:dyDescent="0.2">
      <c r="A148" s="102">
        <f>IF('ΑΝΑΨΥΚ ΧΥΜ ΕΜΦ ΝΕΡΟ'!A16="","",'ΑΝΑΨΥΚ ΧΥΜ ΕΜΦ ΝΕΡΟ'!A16)</f>
        <v>6</v>
      </c>
      <c r="B148" s="72" t="str">
        <f>IF('ΑΝΑΨΥΚ ΧΥΜ ΕΜΦ ΝΕΡΟ'!B16="","",'ΑΝΑΨΥΚ ΧΥΜ ΕΜΦ ΝΕΡΟ'!B16)</f>
        <v>RED BULL Energy Drink 250ml</v>
      </c>
      <c r="C148" s="198" t="str">
        <f>IF('ΑΝΑΨΥΚ ΧΥΜ ΕΜΦ ΝΕΡΟ'!C16="","",'ΑΝΑΨΥΚ ΧΥΜ ΕΜΦ ΝΕΡΟ'!C16)</f>
        <v/>
      </c>
      <c r="D148" s="199" t="str">
        <f>IF('ΑΝΑΨΥΚ ΧΥΜ ΕΜΦ ΝΕΡΟ'!D16="","",'ΑΝΑΨΥΚ ΧΥΜ ΕΜΦ ΝΕΡΟ'!D16)</f>
        <v/>
      </c>
      <c r="E148" s="198">
        <f>IF('ΑΝΑΨΥΚ ΧΥΜ ΕΜΦ ΝΕΡΟ'!E16="","",'ΑΝΑΨΥΚ ΧΥΜ ΕΜΦ ΝΕΡΟ'!E16)</f>
        <v>1.1000000000000001</v>
      </c>
      <c r="F148" s="199" t="str">
        <f>IF('ΑΝΑΨΥΚ ΧΥΜ ΕΜΦ ΝΕΡΟ'!F16="","",'ΑΝΑΨΥΚ ΧΥΜ ΕΜΦ ΝΕΡΟ'!F16)</f>
        <v/>
      </c>
      <c r="G148" s="198" t="str">
        <f>IF('ΑΝΑΨΥΚ ΧΥΜ ΕΜΦ ΝΕΡΟ'!G16="","",'ΑΝΑΨΥΚ ΧΥΜ ΕΜΦ ΝΕΡΟ'!G16)</f>
        <v/>
      </c>
      <c r="H148" s="199" t="str">
        <f>IF('ΑΝΑΨΥΚ ΧΥΜ ΕΜΦ ΝΕΡΟ'!H16="","",'ΑΝΑΨΥΚ ΧΥΜ ΕΜΦ ΝΕΡΟ'!H16)</f>
        <v/>
      </c>
      <c r="I148" s="198" t="str">
        <f>IF('ΑΝΑΨΥΚ ΧΥΜ ΕΜΦ ΝΕΡΟ'!I16="","",'ΑΝΑΨΥΚ ΧΥΜ ΕΜΦ ΝΕΡΟ'!I16)</f>
        <v/>
      </c>
      <c r="J148" s="199" t="str">
        <f>IF('ΑΝΑΨΥΚ ΧΥΜ ΕΜΦ ΝΕΡΟ'!J16="","",'ΑΝΑΨΥΚ ΧΥΜ ΕΜΦ ΝΕΡΟ'!J16)</f>
        <v/>
      </c>
      <c r="K148" s="66" t="str">
        <f t="shared" si="81"/>
        <v>DELETE</v>
      </c>
      <c r="L148" s="359" t="s">
        <v>259</v>
      </c>
      <c r="M148" s="360" t="s">
        <v>259</v>
      </c>
      <c r="N148" s="375" t="str">
        <f t="shared" si="82"/>
        <v/>
      </c>
      <c r="O148" s="376" t="str">
        <f t="shared" si="82"/>
        <v/>
      </c>
      <c r="P148" s="361">
        <v>1.1000000000000001</v>
      </c>
      <c r="Q148" s="361" t="s">
        <v>259</v>
      </c>
      <c r="R148" s="375">
        <f t="shared" si="83"/>
        <v>1.1000000000000001</v>
      </c>
      <c r="S148" s="379" t="str">
        <f t="shared" si="83"/>
        <v/>
      </c>
      <c r="T148" s="359" t="s">
        <v>259</v>
      </c>
      <c r="U148" s="360" t="s">
        <v>259</v>
      </c>
      <c r="V148" s="375" t="str">
        <f t="shared" si="84"/>
        <v/>
      </c>
      <c r="W148" s="379" t="str">
        <f t="shared" si="84"/>
        <v/>
      </c>
      <c r="X148" s="359" t="s">
        <v>259</v>
      </c>
      <c r="Y148" s="360" t="s">
        <v>259</v>
      </c>
      <c r="Z148" s="375" t="str">
        <f t="shared" si="85"/>
        <v/>
      </c>
      <c r="AA148" s="381" t="str">
        <f t="shared" si="85"/>
        <v/>
      </c>
      <c r="AB148" s="271" t="str">
        <f t="shared" si="86"/>
        <v>DELETE</v>
      </c>
      <c r="AC148" s="282" t="str">
        <f t="shared" si="66"/>
        <v/>
      </c>
      <c r="AD148" s="392">
        <f t="shared" si="67"/>
        <v>0</v>
      </c>
      <c r="AE148" s="392" t="str">
        <f t="shared" si="68"/>
        <v/>
      </c>
      <c r="AF148" s="270" t="str">
        <f t="shared" si="69"/>
        <v/>
      </c>
      <c r="AG148" s="256">
        <f t="shared" si="76"/>
        <v>0</v>
      </c>
      <c r="AH148" s="257">
        <f t="shared" si="77"/>
        <v>0</v>
      </c>
      <c r="AI148" s="258" t="str">
        <f t="shared" si="78"/>
        <v/>
      </c>
      <c r="AJ148" s="259">
        <f t="shared" si="79"/>
        <v>1.1000000000000001</v>
      </c>
      <c r="AK148" s="351">
        <f t="shared" si="80"/>
        <v>1.1000000000000001</v>
      </c>
      <c r="AL148" s="338"/>
      <c r="AM148" s="337"/>
      <c r="AN148" s="338"/>
      <c r="AO148" s="339"/>
      <c r="AP148" s="34"/>
      <c r="AQ148" s="34"/>
      <c r="AR148" s="34"/>
      <c r="AS148" s="34"/>
      <c r="AT148" s="34"/>
      <c r="BR148" s="34"/>
    </row>
    <row r="149" spans="1:70" x14ac:dyDescent="0.2">
      <c r="A149" s="102">
        <f>IF('ΑΝΑΨΥΚ ΧΥΜ ΕΜΦ ΝΕΡΟ'!A17="","",'ΑΝΑΨΥΚ ΧΥΜ ΕΜΦ ΝΕΡΟ'!A17)</f>
        <v>7</v>
      </c>
      <c r="B149" s="72" t="str">
        <f>IF('ΑΝΑΨΥΚ ΧΥΜ ΕΜΦ ΝΕΡΟ'!B17="","",'ΑΝΑΨΥΚ ΧΥΜ ΕΜΦ ΝΕΡΟ'!B17)</f>
        <v>LUCOZADE Energy Orange 380ml</v>
      </c>
      <c r="C149" s="198" t="str">
        <f>IF('ΑΝΑΨΥΚ ΧΥΜ ΕΜΦ ΝΕΡΟ'!C17="","",'ΑΝΑΨΥΚ ΧΥΜ ΕΜΦ ΝΕΡΟ'!C17)</f>
        <v/>
      </c>
      <c r="D149" s="199" t="str">
        <f>IF('ΑΝΑΨΥΚ ΧΥΜ ΕΜΦ ΝΕΡΟ'!D17="","",'ΑΝΑΨΥΚ ΧΥΜ ΕΜΦ ΝΕΡΟ'!D17)</f>
        <v/>
      </c>
      <c r="E149" s="198" t="str">
        <f>IF('ΑΝΑΨΥΚ ΧΥΜ ΕΜΦ ΝΕΡΟ'!E17="","",'ΑΝΑΨΥΚ ΧΥΜ ΕΜΦ ΝΕΡΟ'!E17)</f>
        <v/>
      </c>
      <c r="F149" s="199" t="str">
        <f>IF('ΑΝΑΨΥΚ ΧΥΜ ΕΜΦ ΝΕΡΟ'!F17="","",'ΑΝΑΨΥΚ ΧΥΜ ΕΜΦ ΝΕΡΟ'!F17)</f>
        <v/>
      </c>
      <c r="G149" s="198">
        <f>IF('ΑΝΑΨΥΚ ΧΥΜ ΕΜΦ ΝΕΡΟ'!G17="","",'ΑΝΑΨΥΚ ΧΥΜ ΕΜΦ ΝΕΡΟ'!G17)</f>
        <v>1.1499999999999999</v>
      </c>
      <c r="H149" s="199" t="str">
        <f>IF('ΑΝΑΨΥΚ ΧΥΜ ΕΜΦ ΝΕΡΟ'!H17="","",'ΑΝΑΨΥΚ ΧΥΜ ΕΜΦ ΝΕΡΟ'!H17)</f>
        <v/>
      </c>
      <c r="I149" s="198" t="str">
        <f>IF('ΑΝΑΨΥΚ ΧΥΜ ΕΜΦ ΝΕΡΟ'!I17="","",'ΑΝΑΨΥΚ ΧΥΜ ΕΜΦ ΝΕΡΟ'!I17)</f>
        <v/>
      </c>
      <c r="J149" s="199" t="str">
        <f>IF('ΑΝΑΨΥΚ ΧΥΜ ΕΜΦ ΝΕΡΟ'!J17="","",'ΑΝΑΨΥΚ ΧΥΜ ΕΜΦ ΝΕΡΟ'!J17)</f>
        <v/>
      </c>
      <c r="K149" s="66" t="str">
        <f t="shared" si="81"/>
        <v>DELETE</v>
      </c>
      <c r="L149" s="359" t="s">
        <v>259</v>
      </c>
      <c r="M149" s="360" t="s">
        <v>259</v>
      </c>
      <c r="N149" s="375" t="str">
        <f t="shared" si="82"/>
        <v/>
      </c>
      <c r="O149" s="376" t="str">
        <f t="shared" si="82"/>
        <v/>
      </c>
      <c r="P149" s="361" t="s">
        <v>259</v>
      </c>
      <c r="Q149" s="361" t="s">
        <v>259</v>
      </c>
      <c r="R149" s="375" t="str">
        <f t="shared" si="83"/>
        <v/>
      </c>
      <c r="S149" s="379" t="str">
        <f t="shared" si="83"/>
        <v/>
      </c>
      <c r="T149" s="359">
        <v>1.1499999999999999</v>
      </c>
      <c r="U149" s="360" t="s">
        <v>259</v>
      </c>
      <c r="V149" s="375">
        <f t="shared" si="84"/>
        <v>1.1499999999999999</v>
      </c>
      <c r="W149" s="379" t="str">
        <f t="shared" si="84"/>
        <v/>
      </c>
      <c r="X149" s="359" t="s">
        <v>259</v>
      </c>
      <c r="Y149" s="360" t="s">
        <v>259</v>
      </c>
      <c r="Z149" s="375" t="str">
        <f t="shared" si="85"/>
        <v/>
      </c>
      <c r="AA149" s="381" t="str">
        <f t="shared" si="85"/>
        <v/>
      </c>
      <c r="AB149" s="271" t="str">
        <f t="shared" si="86"/>
        <v>DELETE</v>
      </c>
      <c r="AC149" s="282" t="str">
        <f t="shared" si="66"/>
        <v/>
      </c>
      <c r="AD149" s="392" t="str">
        <f t="shared" si="67"/>
        <v/>
      </c>
      <c r="AE149" s="392">
        <f t="shared" si="68"/>
        <v>0</v>
      </c>
      <c r="AF149" s="270" t="str">
        <f t="shared" si="69"/>
        <v/>
      </c>
      <c r="AG149" s="256">
        <f t="shared" si="76"/>
        <v>0</v>
      </c>
      <c r="AH149" s="257">
        <f t="shared" si="77"/>
        <v>0</v>
      </c>
      <c r="AI149" s="258" t="str">
        <f t="shared" si="78"/>
        <v/>
      </c>
      <c r="AJ149" s="259">
        <f t="shared" si="79"/>
        <v>1.1499999999999999</v>
      </c>
      <c r="AK149" s="351">
        <f t="shared" si="80"/>
        <v>1.1499999999999999</v>
      </c>
      <c r="AL149" s="338"/>
      <c r="AM149" s="337"/>
      <c r="AN149" s="338"/>
      <c r="AO149" s="339"/>
      <c r="AP149" s="34"/>
      <c r="AQ149" s="34"/>
      <c r="AR149" s="34"/>
      <c r="AS149" s="34"/>
      <c r="AT149" s="34"/>
      <c r="BR149" s="34"/>
    </row>
    <row r="150" spans="1:70" x14ac:dyDescent="0.2">
      <c r="A150" s="102">
        <f>IF('ΑΝΑΨΥΚ ΧΥΜ ΕΜΦ ΝΕΡΟ'!A18="","",'ΑΝΑΨΥΚ ΧΥΜ ΕΜΦ ΝΕΡΟ'!A18)</f>
        <v>8</v>
      </c>
      <c r="B150" s="72" t="str">
        <f>IF('ΑΝΑΨΥΚ ΧΥΜ ΕΜΦ ΝΕΡΟ'!B18="","",'ΑΝΑΨΥΚ ΧΥΜ ΕΜΦ ΝΕΡΟ'!B18)</f>
        <v xml:space="preserve">ΛΑΝΙΤΗΣ Χυμός Πορτοκάλι 1 L </v>
      </c>
      <c r="C150" s="198" t="str">
        <f>IF('ΑΝΑΨΥΚ ΧΥΜ ΕΜΦ ΝΕΡΟ'!C18="","",'ΑΝΑΨΥΚ ΧΥΜ ΕΜΦ ΝΕΡΟ'!C18)</f>
        <v/>
      </c>
      <c r="D150" s="199" t="str">
        <f>IF('ΑΝΑΨΥΚ ΧΥΜ ΕΜΦ ΝΕΡΟ'!D18="","",'ΑΝΑΨΥΚ ΧΥΜ ΕΜΦ ΝΕΡΟ'!D18)</f>
        <v/>
      </c>
      <c r="E150" s="198">
        <f>IF('ΑΝΑΨΥΚ ΧΥΜ ΕΜΦ ΝΕΡΟ'!E18="","",'ΑΝΑΨΥΚ ΧΥΜ ΕΜΦ ΝΕΡΟ'!E18)</f>
        <v>1.45</v>
      </c>
      <c r="F150" s="199" t="str">
        <f>IF('ΑΝΑΨΥΚ ΧΥΜ ΕΜΦ ΝΕΡΟ'!F18="","",'ΑΝΑΨΥΚ ΧΥΜ ΕΜΦ ΝΕΡΟ'!F18)</f>
        <v/>
      </c>
      <c r="G150" s="198">
        <f>IF('ΑΝΑΨΥΚ ΧΥΜ ΕΜΦ ΝΕΡΟ'!G18="","",'ΑΝΑΨΥΚ ΧΥΜ ΕΜΦ ΝΕΡΟ'!G18)</f>
        <v>1.43</v>
      </c>
      <c r="H150" s="199" t="str">
        <f>IF('ΑΝΑΨΥΚ ΧΥΜ ΕΜΦ ΝΕΡΟ'!H18="","",'ΑΝΑΨΥΚ ΧΥΜ ΕΜΦ ΝΕΡΟ'!H18)</f>
        <v/>
      </c>
      <c r="I150" s="198">
        <f>IF('ΑΝΑΨΥΚ ΧΥΜ ΕΜΦ ΝΕΡΟ'!I18="","",'ΑΝΑΨΥΚ ΧΥΜ ΕΜΦ ΝΕΡΟ'!I18)</f>
        <v>1.5</v>
      </c>
      <c r="J150" s="199" t="str">
        <f>IF('ΑΝΑΨΥΚ ΧΥΜ ΕΜΦ ΝΕΡΟ'!J18="","",'ΑΝΑΨΥΚ ΧΥΜ ΕΜΦ ΝΕΡΟ'!J18)</f>
        <v/>
      </c>
      <c r="K150" s="66" t="str">
        <f t="shared" si="81"/>
        <v>DELETE</v>
      </c>
      <c r="L150" s="359" t="s">
        <v>259</v>
      </c>
      <c r="M150" s="360" t="s">
        <v>259</v>
      </c>
      <c r="N150" s="375" t="str">
        <f t="shared" si="82"/>
        <v/>
      </c>
      <c r="O150" s="376" t="str">
        <f t="shared" si="82"/>
        <v/>
      </c>
      <c r="P150" s="361">
        <v>1.45</v>
      </c>
      <c r="Q150" s="361" t="s">
        <v>259</v>
      </c>
      <c r="R150" s="375">
        <f t="shared" si="83"/>
        <v>1.45</v>
      </c>
      <c r="S150" s="379" t="str">
        <f t="shared" si="83"/>
        <v/>
      </c>
      <c r="T150" s="359">
        <v>1.43</v>
      </c>
      <c r="U150" s="360" t="s">
        <v>259</v>
      </c>
      <c r="V150" s="375">
        <f t="shared" si="84"/>
        <v>1.43</v>
      </c>
      <c r="W150" s="379" t="str">
        <f t="shared" si="84"/>
        <v/>
      </c>
      <c r="X150" s="359">
        <v>1.5</v>
      </c>
      <c r="Y150" s="360" t="s">
        <v>259</v>
      </c>
      <c r="Z150" s="375">
        <f t="shared" si="85"/>
        <v>1.5</v>
      </c>
      <c r="AA150" s="381" t="str">
        <f t="shared" si="85"/>
        <v/>
      </c>
      <c r="AB150" s="271" t="str">
        <f t="shared" si="86"/>
        <v>DELETE</v>
      </c>
      <c r="AC150" s="282" t="str">
        <f t="shared" si="66"/>
        <v/>
      </c>
      <c r="AD150" s="392">
        <f t="shared" si="67"/>
        <v>0</v>
      </c>
      <c r="AE150" s="392">
        <f t="shared" si="68"/>
        <v>0</v>
      </c>
      <c r="AF150" s="270">
        <f t="shared" si="69"/>
        <v>0</v>
      </c>
      <c r="AG150" s="256">
        <f t="shared" si="76"/>
        <v>7.0000000000000062E-2</v>
      </c>
      <c r="AH150" s="257">
        <f t="shared" si="77"/>
        <v>4.8951048951048959E-2</v>
      </c>
      <c r="AI150" s="258" t="str">
        <f t="shared" si="78"/>
        <v/>
      </c>
      <c r="AJ150" s="259">
        <f t="shared" si="79"/>
        <v>1.5</v>
      </c>
      <c r="AK150" s="351">
        <f t="shared" si="80"/>
        <v>1.43</v>
      </c>
      <c r="AL150" s="338"/>
      <c r="AM150" s="337"/>
      <c r="AN150" s="338"/>
      <c r="AO150" s="339"/>
      <c r="AP150" s="34"/>
      <c r="AQ150" s="34"/>
      <c r="AR150" s="34"/>
      <c r="AS150" s="34"/>
      <c r="AT150" s="34"/>
      <c r="BR150" s="34"/>
    </row>
    <row r="151" spans="1:70" x14ac:dyDescent="0.2">
      <c r="A151" s="102">
        <f>IF('ΑΝΑΨΥΚ ΧΥΜ ΕΜΦ ΝΕΡΟ'!A19="","",'ΑΝΑΨΥΚ ΧΥΜ ΕΜΦ ΝΕΡΟ'!A19)</f>
        <v>9</v>
      </c>
      <c r="B151" s="72" t="str">
        <f>IF('ΑΝΑΨΥΚ ΧΥΜ ΕΜΦ ΝΕΡΟ'!B19="","",'ΑΝΑΨΥΚ ΧΥΜ ΕΜΦ ΝΕΡΟ'!B19)</f>
        <v>KEAN Χυμός Πορτοκάλι 1 L</v>
      </c>
      <c r="C151" s="198" t="str">
        <f>IF('ΑΝΑΨΥΚ ΧΥΜ ΕΜΦ ΝΕΡΟ'!C19="","",'ΑΝΑΨΥΚ ΧΥΜ ΕΜΦ ΝΕΡΟ'!C19)</f>
        <v/>
      </c>
      <c r="D151" s="199" t="str">
        <f>IF('ΑΝΑΨΥΚ ΧΥΜ ΕΜΦ ΝΕΡΟ'!D19="","",'ΑΝΑΨΥΚ ΧΥΜ ΕΜΦ ΝΕΡΟ'!D19)</f>
        <v/>
      </c>
      <c r="E151" s="198">
        <f>IF('ΑΝΑΨΥΚ ΧΥΜ ΕΜΦ ΝΕΡΟ'!E19="","",'ΑΝΑΨΥΚ ΧΥΜ ΕΜΦ ΝΕΡΟ'!E19)</f>
        <v>1.32</v>
      </c>
      <c r="F151" s="199" t="str">
        <f>IF('ΑΝΑΨΥΚ ΧΥΜ ΕΜΦ ΝΕΡΟ'!F19="","",'ΑΝΑΨΥΚ ΧΥΜ ΕΜΦ ΝΕΡΟ'!F19)</f>
        <v/>
      </c>
      <c r="G151" s="198">
        <f>IF('ΑΝΑΨΥΚ ΧΥΜ ΕΜΦ ΝΕΡΟ'!G19="","",'ΑΝΑΨΥΚ ΧΥΜ ΕΜΦ ΝΕΡΟ'!G19)</f>
        <v>1.48</v>
      </c>
      <c r="H151" s="199" t="str">
        <f>IF('ΑΝΑΨΥΚ ΧΥΜ ΕΜΦ ΝΕΡΟ'!H19="","",'ΑΝΑΨΥΚ ΧΥΜ ΕΜΦ ΝΕΡΟ'!H19)</f>
        <v/>
      </c>
      <c r="I151" s="198">
        <f>IF('ΑΝΑΨΥΚ ΧΥΜ ΕΜΦ ΝΕΡΟ'!I19="","",'ΑΝΑΨΥΚ ΧΥΜ ΕΜΦ ΝΕΡΟ'!I19)</f>
        <v>1.5</v>
      </c>
      <c r="J151" s="199" t="str">
        <f>IF('ΑΝΑΨΥΚ ΧΥΜ ΕΜΦ ΝΕΡΟ'!J19="","",'ΑΝΑΨΥΚ ΧΥΜ ΕΜΦ ΝΕΡΟ'!J19)</f>
        <v/>
      </c>
      <c r="K151" s="66" t="str">
        <f t="shared" si="81"/>
        <v>DELETE</v>
      </c>
      <c r="L151" s="359" t="s">
        <v>259</v>
      </c>
      <c r="M151" s="360" t="s">
        <v>259</v>
      </c>
      <c r="N151" s="375" t="str">
        <f t="shared" si="82"/>
        <v/>
      </c>
      <c r="O151" s="376" t="str">
        <f t="shared" si="82"/>
        <v/>
      </c>
      <c r="P151" s="361">
        <v>1.32</v>
      </c>
      <c r="Q151" s="361" t="s">
        <v>259</v>
      </c>
      <c r="R151" s="375">
        <f t="shared" si="83"/>
        <v>1.32</v>
      </c>
      <c r="S151" s="379" t="str">
        <f t="shared" si="83"/>
        <v/>
      </c>
      <c r="T151" s="359">
        <v>1.48</v>
      </c>
      <c r="U151" s="360" t="s">
        <v>259</v>
      </c>
      <c r="V151" s="375">
        <f t="shared" si="84"/>
        <v>1.48</v>
      </c>
      <c r="W151" s="379" t="str">
        <f t="shared" si="84"/>
        <v/>
      </c>
      <c r="X151" s="359">
        <v>1.5</v>
      </c>
      <c r="Y151" s="360" t="s">
        <v>259</v>
      </c>
      <c r="Z151" s="375">
        <f t="shared" si="85"/>
        <v>1.5</v>
      </c>
      <c r="AA151" s="381" t="str">
        <f t="shared" si="85"/>
        <v/>
      </c>
      <c r="AB151" s="271" t="str">
        <f t="shared" si="86"/>
        <v>DELETE</v>
      </c>
      <c r="AC151" s="282" t="str">
        <f t="shared" si="66"/>
        <v/>
      </c>
      <c r="AD151" s="392">
        <f t="shared" si="67"/>
        <v>0</v>
      </c>
      <c r="AE151" s="392">
        <f t="shared" si="68"/>
        <v>0</v>
      </c>
      <c r="AF151" s="270">
        <f t="shared" si="69"/>
        <v>0</v>
      </c>
      <c r="AG151" s="256">
        <f t="shared" si="76"/>
        <v>0.17999999999999994</v>
      </c>
      <c r="AH151" s="257">
        <f t="shared" si="77"/>
        <v>0.13636363636363624</v>
      </c>
      <c r="AI151" s="258" t="str">
        <f t="shared" si="78"/>
        <v/>
      </c>
      <c r="AJ151" s="259">
        <f t="shared" si="79"/>
        <v>1.5</v>
      </c>
      <c r="AK151" s="351">
        <f t="shared" si="80"/>
        <v>1.32</v>
      </c>
      <c r="AL151" s="338"/>
      <c r="AM151" s="337"/>
      <c r="AN151" s="338"/>
      <c r="AO151" s="339"/>
      <c r="AP151" s="34"/>
      <c r="AQ151" s="34"/>
      <c r="AR151" s="34"/>
      <c r="AS151" s="34"/>
      <c r="AT151" s="34"/>
      <c r="BR151" s="34"/>
    </row>
    <row r="152" spans="1:70" x14ac:dyDescent="0.2">
      <c r="A152" s="102">
        <f>IF('ΑΝΑΨΥΚ ΧΥΜ ΕΜΦ ΝΕΡΟ'!A20="","",'ΑΝΑΨΥΚ ΧΥΜ ΕΜΦ ΝΕΡΟ'!A20)</f>
        <v>10</v>
      </c>
      <c r="B152" s="72" t="str">
        <f>IF('ΑΝΑΨΥΚ ΧΥΜ ΕΜΦ ΝΕΡΟ'!B20="","",'ΑΝΑΨΥΚ ΧΥΜ ΕΜΦ ΝΕΡΟ'!B20)</f>
        <v>ENA Χυμός Πορτοκάλι 1 L</v>
      </c>
      <c r="C152" s="198" t="str">
        <f>IF('ΑΝΑΨΥΚ ΧΥΜ ΕΜΦ ΝΕΡΟ'!C20="","",'ΑΝΑΨΥΚ ΧΥΜ ΕΜΦ ΝΕΡΟ'!C20)</f>
        <v/>
      </c>
      <c r="D152" s="199" t="str">
        <f>IF('ΑΝΑΨΥΚ ΧΥΜ ΕΜΦ ΝΕΡΟ'!D20="","",'ΑΝΑΨΥΚ ΧΥΜ ΕΜΦ ΝΕΡΟ'!D20)</f>
        <v/>
      </c>
      <c r="E152" s="198">
        <f>IF('ΑΝΑΨΥΚ ΧΥΜ ΕΜΦ ΝΕΡΟ'!E20="","",'ΑΝΑΨΥΚ ΧΥΜ ΕΜΦ ΝΕΡΟ'!E20)</f>
        <v>1.17</v>
      </c>
      <c r="F152" s="199" t="str">
        <f>IF('ΑΝΑΨΥΚ ΧΥΜ ΕΜΦ ΝΕΡΟ'!F20="","",'ΑΝΑΨΥΚ ΧΥΜ ΕΜΦ ΝΕΡΟ'!F20)</f>
        <v>*</v>
      </c>
      <c r="G152" s="198">
        <f>IF('ΑΝΑΨΥΚ ΧΥΜ ΕΜΦ ΝΕΡΟ'!G20="","",'ΑΝΑΨΥΚ ΧΥΜ ΕΜΦ ΝΕΡΟ'!G20)</f>
        <v>1.33</v>
      </c>
      <c r="H152" s="199" t="str">
        <f>IF('ΑΝΑΨΥΚ ΧΥΜ ΕΜΦ ΝΕΡΟ'!H20="","",'ΑΝΑΨΥΚ ΧΥΜ ΕΜΦ ΝΕΡΟ'!H20)</f>
        <v/>
      </c>
      <c r="I152" s="198">
        <f>IF('ΑΝΑΨΥΚ ΧΥΜ ΕΜΦ ΝΕΡΟ'!I20="","",'ΑΝΑΨΥΚ ΧΥΜ ΕΜΦ ΝΕΡΟ'!I20)</f>
        <v>1.45</v>
      </c>
      <c r="J152" s="199" t="str">
        <f>IF('ΑΝΑΨΥΚ ΧΥΜ ΕΜΦ ΝΕΡΟ'!J20="","",'ΑΝΑΨΥΚ ΧΥΜ ΕΜΦ ΝΕΡΟ'!J20)</f>
        <v/>
      </c>
      <c r="K152" s="66" t="str">
        <f t="shared" si="81"/>
        <v>DELETE</v>
      </c>
      <c r="L152" s="359" t="s">
        <v>259</v>
      </c>
      <c r="M152" s="360" t="s">
        <v>259</v>
      </c>
      <c r="N152" s="375" t="str">
        <f t="shared" si="82"/>
        <v/>
      </c>
      <c r="O152" s="376" t="str">
        <f t="shared" si="82"/>
        <v/>
      </c>
      <c r="P152" s="361">
        <v>1.1000000000000001</v>
      </c>
      <c r="Q152" s="361" t="s">
        <v>258</v>
      </c>
      <c r="R152" s="375">
        <f t="shared" si="83"/>
        <v>1.17</v>
      </c>
      <c r="S152" s="379" t="str">
        <f t="shared" si="83"/>
        <v>*</v>
      </c>
      <c r="T152" s="359">
        <v>0.75</v>
      </c>
      <c r="U152" s="360" t="s">
        <v>258</v>
      </c>
      <c r="V152" s="375">
        <f t="shared" si="84"/>
        <v>1.33</v>
      </c>
      <c r="W152" s="379" t="str">
        <f t="shared" si="84"/>
        <v/>
      </c>
      <c r="X152" s="359">
        <v>1.45</v>
      </c>
      <c r="Y152" s="360" t="s">
        <v>259</v>
      </c>
      <c r="Z152" s="375">
        <f t="shared" si="85"/>
        <v>1.45</v>
      </c>
      <c r="AA152" s="381" t="str">
        <f t="shared" si="85"/>
        <v/>
      </c>
      <c r="AB152" s="271" t="str">
        <f t="shared" si="86"/>
        <v>DELETE</v>
      </c>
      <c r="AC152" s="282" t="str">
        <f t="shared" si="66"/>
        <v/>
      </c>
      <c r="AD152" s="392">
        <f t="shared" si="67"/>
        <v>6.999999999999984E-2</v>
      </c>
      <c r="AE152" s="392">
        <f t="shared" si="68"/>
        <v>0.58000000000000007</v>
      </c>
      <c r="AF152" s="270">
        <f t="shared" si="69"/>
        <v>0</v>
      </c>
      <c r="AG152" s="256">
        <f t="shared" si="76"/>
        <v>0.28000000000000003</v>
      </c>
      <c r="AH152" s="257">
        <f t="shared" si="77"/>
        <v>0.23931623931623935</v>
      </c>
      <c r="AI152" s="258" t="str">
        <f t="shared" si="78"/>
        <v>WARNING</v>
      </c>
      <c r="AJ152" s="259">
        <f t="shared" si="79"/>
        <v>1.45</v>
      </c>
      <c r="AK152" s="351">
        <f t="shared" si="80"/>
        <v>1.17</v>
      </c>
      <c r="AL152" s="338" t="s">
        <v>376</v>
      </c>
      <c r="AM152" s="337"/>
      <c r="AN152" s="338"/>
      <c r="AO152" s="339"/>
      <c r="AP152" s="34"/>
      <c r="AQ152" s="34"/>
      <c r="AR152" s="34"/>
      <c r="AS152" s="34"/>
      <c r="AT152" s="34"/>
      <c r="BR152" s="34"/>
    </row>
    <row r="153" spans="1:70" x14ac:dyDescent="0.2">
      <c r="A153" s="102">
        <f>IF('ΑΝΑΨΥΚ ΧΥΜ ΕΜΦ ΝΕΡΟ'!A21="","",'ΑΝΑΨΥΚ ΧΥΜ ΕΜΦ ΝΕΡΟ'!A21)</f>
        <v>11</v>
      </c>
      <c r="B153" s="72" t="str">
        <f>IF('ΑΝΑΨΥΚ ΧΥΜ ΕΜΦ ΝΕΡΟ'!B21="","",'ΑΝΑΨΥΚ ΧΥΜ ΕΜΦ ΝΕΡΟ'!B21)</f>
        <v>ΛΑΝΙΤΗΣ χυμός πορτοκάλι 9 x 0,25 L</v>
      </c>
      <c r="C153" s="198" t="str">
        <f>IF('ΑΝΑΨΥΚ ΧΥΜ ΕΜΦ ΝΕΡΟ'!C21="","",'ΑΝΑΨΥΚ ΧΥΜ ΕΜΦ ΝΕΡΟ'!C21)</f>
        <v/>
      </c>
      <c r="D153" s="199" t="str">
        <f>IF('ΑΝΑΨΥΚ ΧΥΜ ΕΜΦ ΝΕΡΟ'!D21="","",'ΑΝΑΨΥΚ ΧΥΜ ΕΜΦ ΝΕΡΟ'!D21)</f>
        <v/>
      </c>
      <c r="E153" s="198">
        <f>IF('ΑΝΑΨΥΚ ΧΥΜ ΕΜΦ ΝΕΡΟ'!E21="","",'ΑΝΑΨΥΚ ΧΥΜ ΕΜΦ ΝΕΡΟ'!E21)</f>
        <v>4.5999999999999996</v>
      </c>
      <c r="F153" s="199" t="str">
        <f>IF('ΑΝΑΨΥΚ ΧΥΜ ΕΜΦ ΝΕΡΟ'!F21="","",'ΑΝΑΨΥΚ ΧΥΜ ΕΜΦ ΝΕΡΟ'!F21)</f>
        <v/>
      </c>
      <c r="G153" s="198">
        <f>IF('ΑΝΑΨΥΚ ΧΥΜ ΕΜΦ ΝΕΡΟ'!G21="","",'ΑΝΑΨΥΚ ΧΥΜ ΕΜΦ ΝΕΡΟ'!G21)</f>
        <v>4.7699999999999996</v>
      </c>
      <c r="H153" s="199" t="str">
        <f>IF('ΑΝΑΨΥΚ ΧΥΜ ΕΜΦ ΝΕΡΟ'!H21="","",'ΑΝΑΨΥΚ ΧΥΜ ΕΜΦ ΝΕΡΟ'!H21)</f>
        <v/>
      </c>
      <c r="I153" s="198">
        <f>IF('ΑΝΑΨΥΚ ΧΥΜ ΕΜΦ ΝΕΡΟ'!I21="","",'ΑΝΑΨΥΚ ΧΥΜ ΕΜΦ ΝΕΡΟ'!I21)</f>
        <v>5.0199999999999996</v>
      </c>
      <c r="J153" s="199" t="str">
        <f>IF('ΑΝΑΨΥΚ ΧΥΜ ΕΜΦ ΝΕΡΟ'!J21="","",'ΑΝΑΨΥΚ ΧΥΜ ΕΜΦ ΝΕΡΟ'!J21)</f>
        <v/>
      </c>
      <c r="K153" s="66" t="str">
        <f t="shared" si="81"/>
        <v>DELETE</v>
      </c>
      <c r="L153" s="359" t="s">
        <v>259</v>
      </c>
      <c r="M153" s="360" t="s">
        <v>259</v>
      </c>
      <c r="N153" s="375" t="str">
        <f t="shared" si="82"/>
        <v/>
      </c>
      <c r="O153" s="376" t="str">
        <f t="shared" si="82"/>
        <v/>
      </c>
      <c r="P153" s="361">
        <v>4.5999999999999996</v>
      </c>
      <c r="Q153" s="361" t="s">
        <v>259</v>
      </c>
      <c r="R153" s="375">
        <f t="shared" si="83"/>
        <v>4.5999999999999996</v>
      </c>
      <c r="S153" s="379" t="str">
        <f t="shared" si="83"/>
        <v/>
      </c>
      <c r="T153" s="359">
        <v>4.7699999999999996</v>
      </c>
      <c r="U153" s="360" t="s">
        <v>259</v>
      </c>
      <c r="V153" s="375">
        <f t="shared" si="84"/>
        <v>4.7699999999999996</v>
      </c>
      <c r="W153" s="379" t="str">
        <f t="shared" si="84"/>
        <v/>
      </c>
      <c r="X153" s="359">
        <v>5.0199999999999996</v>
      </c>
      <c r="Y153" s="360" t="s">
        <v>259</v>
      </c>
      <c r="Z153" s="375">
        <f t="shared" si="85"/>
        <v>5.0199999999999996</v>
      </c>
      <c r="AA153" s="381" t="str">
        <f t="shared" si="85"/>
        <v/>
      </c>
      <c r="AB153" s="271" t="str">
        <f t="shared" si="86"/>
        <v>DELETE</v>
      </c>
      <c r="AC153" s="282" t="str">
        <f t="shared" ref="AC153:AC216" si="87">IF(OR(N153="",L153=""),"",N153-L153)</f>
        <v/>
      </c>
      <c r="AD153" s="392">
        <f t="shared" ref="AD153:AD216" si="88">IF(OR(R153="",P153=""),"",R153-P153)</f>
        <v>0</v>
      </c>
      <c r="AE153" s="392">
        <f t="shared" ref="AE153:AE216" si="89">IF(OR(V153="",T153=""),"",V153-T153)</f>
        <v>0</v>
      </c>
      <c r="AF153" s="270">
        <f t="shared" ref="AF153:AF216" si="90">IF(OR(Z153="",X153=""),"",Z153-X153)</f>
        <v>0</v>
      </c>
      <c r="AG153" s="256">
        <f t="shared" si="76"/>
        <v>0.41999999999999993</v>
      </c>
      <c r="AH153" s="257">
        <f t="shared" si="77"/>
        <v>9.1304347826086873E-2</v>
      </c>
      <c r="AI153" s="258" t="str">
        <f t="shared" si="78"/>
        <v/>
      </c>
      <c r="AJ153" s="259">
        <f t="shared" si="79"/>
        <v>5.0199999999999996</v>
      </c>
      <c r="AK153" s="351">
        <f t="shared" si="80"/>
        <v>4.5999999999999996</v>
      </c>
      <c r="AL153" s="338"/>
      <c r="AM153" s="337"/>
      <c r="AN153" s="338"/>
      <c r="AO153" s="339"/>
      <c r="AP153" s="34"/>
      <c r="AQ153" s="34"/>
      <c r="AR153" s="34"/>
      <c r="AS153" s="34"/>
      <c r="AT153" s="34"/>
      <c r="BR153" s="34"/>
    </row>
    <row r="154" spans="1:70" x14ac:dyDescent="0.2">
      <c r="A154" s="102">
        <f>IF('ΑΝΑΨΥΚ ΧΥΜ ΕΜΦ ΝΕΡΟ'!A22="","",'ΑΝΑΨΥΚ ΧΥΜ ΕΜΦ ΝΕΡΟ'!A22)</f>
        <v>12</v>
      </c>
      <c r="B154" s="72" t="str">
        <f>IF('ΑΝΑΨΥΚ ΧΥΜ ΕΜΦ ΝΕΡΟ'!B22="","",'ΑΝΑΨΥΚ ΧΥΜ ΕΜΦ ΝΕΡΟ'!B22)</f>
        <v>ΚΕΑΝ χυμός πορτοκάλι 9 x 250ml</v>
      </c>
      <c r="C154" s="198" t="str">
        <f>IF('ΑΝΑΨΥΚ ΧΥΜ ΕΜΦ ΝΕΡΟ'!C22="","",'ΑΝΑΨΥΚ ΧΥΜ ΕΜΦ ΝΕΡΟ'!C22)</f>
        <v/>
      </c>
      <c r="D154" s="199" t="str">
        <f>IF('ΑΝΑΨΥΚ ΧΥΜ ΕΜΦ ΝΕΡΟ'!D22="","",'ΑΝΑΨΥΚ ΧΥΜ ΕΜΦ ΝΕΡΟ'!D22)</f>
        <v/>
      </c>
      <c r="E154" s="198" t="str">
        <f>IF('ΑΝΑΨΥΚ ΧΥΜ ΕΜΦ ΝΕΡΟ'!E22="","",'ΑΝΑΨΥΚ ΧΥΜ ΕΜΦ ΝΕΡΟ'!E22)</f>
        <v/>
      </c>
      <c r="F154" s="199" t="str">
        <f>IF('ΑΝΑΨΥΚ ΧΥΜ ΕΜΦ ΝΕΡΟ'!F22="","",'ΑΝΑΨΥΚ ΧΥΜ ΕΜΦ ΝΕΡΟ'!F22)</f>
        <v/>
      </c>
      <c r="G154" s="198">
        <f>IF('ΑΝΑΨΥΚ ΧΥΜ ΕΜΦ ΝΕΡΟ'!G22="","",'ΑΝΑΨΥΚ ΧΥΜ ΕΜΦ ΝΕΡΟ'!G22)</f>
        <v>4.8</v>
      </c>
      <c r="H154" s="199" t="str">
        <f>IF('ΑΝΑΨΥΚ ΧΥΜ ΕΜΦ ΝΕΡΟ'!H22="","",'ΑΝΑΨΥΚ ΧΥΜ ΕΜΦ ΝΕΡΟ'!H22)</f>
        <v/>
      </c>
      <c r="I154" s="198">
        <f>IF('ΑΝΑΨΥΚ ΧΥΜ ΕΜΦ ΝΕΡΟ'!I22="","",'ΑΝΑΨΥΚ ΧΥΜ ΕΜΦ ΝΕΡΟ'!I22)</f>
        <v>4.83</v>
      </c>
      <c r="J154" s="199" t="str">
        <f>IF('ΑΝΑΨΥΚ ΧΥΜ ΕΜΦ ΝΕΡΟ'!J22="","",'ΑΝΑΨΥΚ ΧΥΜ ΕΜΦ ΝΕΡΟ'!J22)</f>
        <v/>
      </c>
      <c r="K154" s="66" t="str">
        <f t="shared" si="81"/>
        <v>DELETE</v>
      </c>
      <c r="L154" s="359" t="s">
        <v>259</v>
      </c>
      <c r="M154" s="360" t="s">
        <v>259</v>
      </c>
      <c r="N154" s="375" t="str">
        <f t="shared" si="82"/>
        <v/>
      </c>
      <c r="O154" s="376" t="str">
        <f t="shared" si="82"/>
        <v/>
      </c>
      <c r="P154" s="361">
        <v>4.1500000000000004</v>
      </c>
      <c r="Q154" s="361" t="s">
        <v>259</v>
      </c>
      <c r="R154" s="375" t="str">
        <f t="shared" si="83"/>
        <v/>
      </c>
      <c r="S154" s="379" t="str">
        <f t="shared" si="83"/>
        <v/>
      </c>
      <c r="T154" s="359">
        <v>4.8</v>
      </c>
      <c r="U154" s="360" t="s">
        <v>259</v>
      </c>
      <c r="V154" s="375">
        <f t="shared" si="84"/>
        <v>4.8</v>
      </c>
      <c r="W154" s="379" t="str">
        <f t="shared" si="84"/>
        <v/>
      </c>
      <c r="X154" s="359">
        <v>4.83</v>
      </c>
      <c r="Y154" s="360" t="s">
        <v>259</v>
      </c>
      <c r="Z154" s="375">
        <f t="shared" si="85"/>
        <v>4.83</v>
      </c>
      <c r="AA154" s="381" t="str">
        <f t="shared" si="85"/>
        <v/>
      </c>
      <c r="AB154" s="271" t="str">
        <f t="shared" si="86"/>
        <v>DELETE</v>
      </c>
      <c r="AC154" s="282" t="str">
        <f t="shared" si="87"/>
        <v/>
      </c>
      <c r="AD154" s="392" t="str">
        <f t="shared" si="88"/>
        <v/>
      </c>
      <c r="AE154" s="392">
        <f t="shared" si="89"/>
        <v>0</v>
      </c>
      <c r="AF154" s="270">
        <f t="shared" si="90"/>
        <v>0</v>
      </c>
      <c r="AG154" s="256">
        <f t="shared" si="76"/>
        <v>3.0000000000000249E-2</v>
      </c>
      <c r="AH154" s="257">
        <f t="shared" si="77"/>
        <v>6.2500000000000888E-3</v>
      </c>
      <c r="AI154" s="258" t="str">
        <f t="shared" si="78"/>
        <v/>
      </c>
      <c r="AJ154" s="259">
        <f t="shared" si="79"/>
        <v>4.83</v>
      </c>
      <c r="AK154" s="351">
        <f t="shared" si="80"/>
        <v>4.8</v>
      </c>
      <c r="AL154" s="338"/>
      <c r="AM154" s="337"/>
      <c r="AN154" s="338"/>
      <c r="AO154" s="339"/>
      <c r="AP154" s="34"/>
      <c r="AQ154" s="34"/>
      <c r="AR154" s="34"/>
      <c r="AS154" s="34"/>
      <c r="AT154" s="34"/>
      <c r="BR154" s="34"/>
    </row>
    <row r="155" spans="1:70" x14ac:dyDescent="0.2">
      <c r="A155" s="102">
        <f>IF('ΑΝΑΨΥΚ ΧΥΜ ΕΜΦ ΝΕΡΟ'!A23="","",'ΑΝΑΨΥΚ ΧΥΜ ΕΜΦ ΝΕΡΟ'!A23)</f>
        <v>13</v>
      </c>
      <c r="B155" s="72" t="str">
        <f>IF('ΑΝΑΨΥΚ ΧΥΜ ΕΜΦ ΝΕΡΟ'!B23="","",'ΑΝΑΨΥΚ ΧΥΜ ΕΜΦ ΝΕΡΟ'!B23)</f>
        <v>KEAN Λεμονάδα Squash 1 L</v>
      </c>
      <c r="C155" s="198">
        <f>IF('ΑΝΑΨΥΚ ΧΥΜ ΕΜΦ ΝΕΡΟ'!C23="","",'ΑΝΑΨΥΚ ΧΥΜ ΕΜΦ ΝΕΡΟ'!C23)</f>
        <v>1.99</v>
      </c>
      <c r="D155" s="199" t="str">
        <f>IF('ΑΝΑΨΥΚ ΧΥΜ ΕΜΦ ΝΕΡΟ'!D23="","",'ΑΝΑΨΥΚ ΧΥΜ ΕΜΦ ΝΕΡΟ'!D23)</f>
        <v/>
      </c>
      <c r="E155" s="198">
        <f>IF('ΑΝΑΨΥΚ ΧΥΜ ΕΜΦ ΝΕΡΟ'!E23="","",'ΑΝΑΨΥΚ ΧΥΜ ΕΜΦ ΝΕΡΟ'!E23)</f>
        <v>1.8</v>
      </c>
      <c r="F155" s="199" t="str">
        <f>IF('ΑΝΑΨΥΚ ΧΥΜ ΕΜΦ ΝΕΡΟ'!F23="","",'ΑΝΑΨΥΚ ΧΥΜ ΕΜΦ ΝΕΡΟ'!F23)</f>
        <v/>
      </c>
      <c r="G155" s="198">
        <f>IF('ΑΝΑΨΥΚ ΧΥΜ ΕΜΦ ΝΕΡΟ'!G23="","",'ΑΝΑΨΥΚ ΧΥΜ ΕΜΦ ΝΕΡΟ'!G23)</f>
        <v>1.75</v>
      </c>
      <c r="H155" s="199" t="str">
        <f>IF('ΑΝΑΨΥΚ ΧΥΜ ΕΜΦ ΝΕΡΟ'!H23="","",'ΑΝΑΨΥΚ ΧΥΜ ΕΜΦ ΝΕΡΟ'!H23)</f>
        <v/>
      </c>
      <c r="I155" s="198">
        <f>IF('ΑΝΑΨΥΚ ΧΥΜ ΕΜΦ ΝΕΡΟ'!I23="","",'ΑΝΑΨΥΚ ΧΥΜ ΕΜΦ ΝΕΡΟ'!I23)</f>
        <v>2</v>
      </c>
      <c r="J155" s="199" t="str">
        <f>IF('ΑΝΑΨΥΚ ΧΥΜ ΕΜΦ ΝΕΡΟ'!J23="","",'ΑΝΑΨΥΚ ΧΥΜ ΕΜΦ ΝΕΡΟ'!J23)</f>
        <v/>
      </c>
      <c r="K155" s="66" t="str">
        <f t="shared" si="81"/>
        <v/>
      </c>
      <c r="L155" s="359">
        <v>1.99</v>
      </c>
      <c r="M155" s="360" t="s">
        <v>259</v>
      </c>
      <c r="N155" s="375">
        <f t="shared" si="82"/>
        <v>1.99</v>
      </c>
      <c r="O155" s="376" t="str">
        <f t="shared" si="82"/>
        <v/>
      </c>
      <c r="P155" s="361">
        <v>1.8</v>
      </c>
      <c r="Q155" s="361" t="s">
        <v>259</v>
      </c>
      <c r="R155" s="375">
        <f t="shared" si="83"/>
        <v>1.8</v>
      </c>
      <c r="S155" s="379" t="str">
        <f t="shared" si="83"/>
        <v/>
      </c>
      <c r="T155" s="359">
        <v>1.75</v>
      </c>
      <c r="U155" s="360" t="s">
        <v>259</v>
      </c>
      <c r="V155" s="375">
        <f t="shared" si="84"/>
        <v>1.75</v>
      </c>
      <c r="W155" s="379" t="str">
        <f t="shared" si="84"/>
        <v/>
      </c>
      <c r="X155" s="359">
        <v>2</v>
      </c>
      <c r="Y155" s="360" t="s">
        <v>259</v>
      </c>
      <c r="Z155" s="375">
        <f t="shared" si="85"/>
        <v>2</v>
      </c>
      <c r="AA155" s="381" t="str">
        <f t="shared" si="85"/>
        <v/>
      </c>
      <c r="AB155" s="271" t="str">
        <f t="shared" si="86"/>
        <v/>
      </c>
      <c r="AC155" s="282">
        <f t="shared" si="87"/>
        <v>0</v>
      </c>
      <c r="AD155" s="392">
        <f t="shared" si="88"/>
        <v>0</v>
      </c>
      <c r="AE155" s="392">
        <f t="shared" si="89"/>
        <v>0</v>
      </c>
      <c r="AF155" s="270">
        <f t="shared" si="90"/>
        <v>0</v>
      </c>
      <c r="AG155" s="256">
        <f t="shared" si="76"/>
        <v>0.25</v>
      </c>
      <c r="AH155" s="257">
        <f t="shared" si="77"/>
        <v>0.14285714285714279</v>
      </c>
      <c r="AI155" s="258" t="str">
        <f t="shared" si="78"/>
        <v/>
      </c>
      <c r="AJ155" s="259">
        <f t="shared" si="79"/>
        <v>2</v>
      </c>
      <c r="AK155" s="351">
        <f t="shared" si="80"/>
        <v>1.75</v>
      </c>
      <c r="AL155" s="338"/>
      <c r="AM155" s="337"/>
      <c r="AN155" s="338"/>
      <c r="AO155" s="339"/>
      <c r="AP155" s="34"/>
      <c r="AQ155" s="34"/>
      <c r="AR155" s="34"/>
      <c r="AS155" s="34"/>
      <c r="AT155" s="34"/>
      <c r="BR155" s="34"/>
    </row>
    <row r="156" spans="1:70" x14ac:dyDescent="0.2">
      <c r="A156" s="102">
        <f>IF('ΑΝΑΨΥΚ ΧΥΜ ΕΜΦ ΝΕΡΟ'!A24="","",'ΑΝΑΨΥΚ ΧΥΜ ΕΜΦ ΝΕΡΟ'!A24)</f>
        <v>14</v>
      </c>
      <c r="B156" s="72" t="str">
        <f>IF('ΑΝΑΨΥΚ ΧΥΜ ΕΜΦ ΝΕΡΟ'!B24="","",'ΑΝΑΨΥΚ ΧΥΜ ΕΜΦ ΝΕΡΟ'!B24)</f>
        <v>ΛΑΝΙΤΗΣ Πορτοκαλάδα Squash 1 L</v>
      </c>
      <c r="C156" s="198">
        <f>IF('ΑΝΑΨΥΚ ΧΥΜ ΕΜΦ ΝΕΡΟ'!C24="","",'ΑΝΑΨΥΚ ΧΥΜ ΕΜΦ ΝΕΡΟ'!C24)</f>
        <v>1.99</v>
      </c>
      <c r="D156" s="199" t="str">
        <f>IF('ΑΝΑΨΥΚ ΧΥΜ ΕΜΦ ΝΕΡΟ'!D24="","",'ΑΝΑΨΥΚ ΧΥΜ ΕΜΦ ΝΕΡΟ'!D24)</f>
        <v/>
      </c>
      <c r="E156" s="198">
        <f>IF('ΑΝΑΨΥΚ ΧΥΜ ΕΜΦ ΝΕΡΟ'!E24="","",'ΑΝΑΨΥΚ ΧΥΜ ΕΜΦ ΝΕΡΟ'!E24)</f>
        <v>2.14</v>
      </c>
      <c r="F156" s="199" t="str">
        <f>IF('ΑΝΑΨΥΚ ΧΥΜ ΕΜΦ ΝΕΡΟ'!F24="","",'ΑΝΑΨΥΚ ΧΥΜ ΕΜΦ ΝΕΡΟ'!F24)</f>
        <v/>
      </c>
      <c r="G156" s="198">
        <f>IF('ΑΝΑΨΥΚ ΧΥΜ ΕΜΦ ΝΕΡΟ'!G24="","",'ΑΝΑΨΥΚ ΧΥΜ ΕΜΦ ΝΕΡΟ'!G24)</f>
        <v>2.09</v>
      </c>
      <c r="H156" s="199" t="str">
        <f>IF('ΑΝΑΨΥΚ ΧΥΜ ΕΜΦ ΝΕΡΟ'!H24="","",'ΑΝΑΨΥΚ ΧΥΜ ΕΜΦ ΝΕΡΟ'!H24)</f>
        <v/>
      </c>
      <c r="I156" s="198">
        <f>IF('ΑΝΑΨΥΚ ΧΥΜ ΕΜΦ ΝΕΡΟ'!I24="","",'ΑΝΑΨΥΚ ΧΥΜ ΕΜΦ ΝΕΡΟ'!I24)</f>
        <v>2.15</v>
      </c>
      <c r="J156" s="199" t="str">
        <f>IF('ΑΝΑΨΥΚ ΧΥΜ ΕΜΦ ΝΕΡΟ'!J24="","",'ΑΝΑΨΥΚ ΧΥΜ ΕΜΦ ΝΕΡΟ'!J24)</f>
        <v/>
      </c>
      <c r="K156" s="66" t="str">
        <f t="shared" si="81"/>
        <v/>
      </c>
      <c r="L156" s="359">
        <v>1.99</v>
      </c>
      <c r="M156" s="360" t="s">
        <v>259</v>
      </c>
      <c r="N156" s="375">
        <f t="shared" si="82"/>
        <v>1.99</v>
      </c>
      <c r="O156" s="376" t="str">
        <f t="shared" si="82"/>
        <v/>
      </c>
      <c r="P156" s="361">
        <v>2.14</v>
      </c>
      <c r="Q156" s="361" t="s">
        <v>259</v>
      </c>
      <c r="R156" s="375">
        <f t="shared" si="83"/>
        <v>2.14</v>
      </c>
      <c r="S156" s="379" t="str">
        <f t="shared" si="83"/>
        <v/>
      </c>
      <c r="T156" s="359">
        <v>2.09</v>
      </c>
      <c r="U156" s="360" t="s">
        <v>259</v>
      </c>
      <c r="V156" s="375">
        <f t="shared" si="84"/>
        <v>2.09</v>
      </c>
      <c r="W156" s="379" t="str">
        <f t="shared" si="84"/>
        <v/>
      </c>
      <c r="X156" s="359">
        <v>2.15</v>
      </c>
      <c r="Y156" s="360" t="s">
        <v>259</v>
      </c>
      <c r="Z156" s="375">
        <f t="shared" si="85"/>
        <v>2.15</v>
      </c>
      <c r="AA156" s="381" t="str">
        <f t="shared" si="85"/>
        <v/>
      </c>
      <c r="AB156" s="271" t="str">
        <f t="shared" si="86"/>
        <v/>
      </c>
      <c r="AC156" s="282">
        <f t="shared" si="87"/>
        <v>0</v>
      </c>
      <c r="AD156" s="392">
        <f t="shared" si="88"/>
        <v>0</v>
      </c>
      <c r="AE156" s="392">
        <f t="shared" si="89"/>
        <v>0</v>
      </c>
      <c r="AF156" s="270">
        <f t="shared" si="90"/>
        <v>0</v>
      </c>
      <c r="AG156" s="256">
        <f t="shared" si="76"/>
        <v>0.15999999999999992</v>
      </c>
      <c r="AH156" s="257">
        <f t="shared" si="77"/>
        <v>8.040201005025116E-2</v>
      </c>
      <c r="AI156" s="258" t="str">
        <f t="shared" si="78"/>
        <v/>
      </c>
      <c r="AJ156" s="259">
        <f t="shared" si="79"/>
        <v>2.15</v>
      </c>
      <c r="AK156" s="351">
        <f t="shared" si="80"/>
        <v>1.99</v>
      </c>
      <c r="AL156" s="338"/>
      <c r="AM156" s="337"/>
      <c r="AN156" s="338"/>
      <c r="AO156" s="339"/>
      <c r="AP156" s="34"/>
      <c r="AQ156" s="34"/>
      <c r="AR156" s="34"/>
      <c r="AS156" s="34"/>
      <c r="AT156" s="34"/>
      <c r="BR156" s="34"/>
    </row>
    <row r="157" spans="1:70" x14ac:dyDescent="0.2">
      <c r="A157" s="102">
        <f>IF('ΑΝΑΨΥΚ ΧΥΜ ΕΜΦ ΝΕΡΟ'!A25="","",'ΑΝΑΨΥΚ ΧΥΜ ΕΜΦ ΝΕΡΟ'!A25)</f>
        <v>15</v>
      </c>
      <c r="B157" s="72" t="str">
        <f>IF('ΑΝΑΨΥΚ ΧΥΜ ΕΜΦ ΝΕΡΟ'!B25="","",'ΑΝΑΨΥΚ ΧΥΜ ΕΜΦ ΝΕΡΟ'!B25)</f>
        <v>ΑΜΑΛΙΑ Λεμονάδα 720ml</v>
      </c>
      <c r="C157" s="198">
        <f>IF('ΑΝΑΨΥΚ ΧΥΜ ΕΜΦ ΝΕΡΟ'!C25="","",'ΑΝΑΨΥΚ ΧΥΜ ΕΜΦ ΝΕΡΟ'!C25)</f>
        <v>2.1</v>
      </c>
      <c r="D157" s="199" t="str">
        <f>IF('ΑΝΑΨΥΚ ΧΥΜ ΕΜΦ ΝΕΡΟ'!D25="","",'ΑΝΑΨΥΚ ΧΥΜ ΕΜΦ ΝΕΡΟ'!D25)</f>
        <v/>
      </c>
      <c r="E157" s="198">
        <f>IF('ΑΝΑΨΥΚ ΧΥΜ ΕΜΦ ΝΕΡΟ'!E25="","",'ΑΝΑΨΥΚ ΧΥΜ ΕΜΦ ΝΕΡΟ'!E25)</f>
        <v>1.9</v>
      </c>
      <c r="F157" s="199" t="str">
        <f>IF('ΑΝΑΨΥΚ ΧΥΜ ΕΜΦ ΝΕΡΟ'!F25="","",'ΑΝΑΨΥΚ ΧΥΜ ΕΜΦ ΝΕΡΟ'!F25)</f>
        <v/>
      </c>
      <c r="G157" s="198">
        <f>IF('ΑΝΑΨΥΚ ΧΥΜ ΕΜΦ ΝΕΡΟ'!G25="","",'ΑΝΑΨΥΚ ΧΥΜ ΕΜΦ ΝΕΡΟ'!G25)</f>
        <v>1.89</v>
      </c>
      <c r="H157" s="199" t="str">
        <f>IF('ΑΝΑΨΥΚ ΧΥΜ ΕΜΦ ΝΕΡΟ'!H25="","",'ΑΝΑΨΥΚ ΧΥΜ ΕΜΦ ΝΕΡΟ'!H25)</f>
        <v/>
      </c>
      <c r="I157" s="198">
        <f>IF('ΑΝΑΨΥΚ ΧΥΜ ΕΜΦ ΝΕΡΟ'!I25="","",'ΑΝΑΨΥΚ ΧΥΜ ΕΜΦ ΝΕΡΟ'!I25)</f>
        <v>2.1</v>
      </c>
      <c r="J157" s="199" t="str">
        <f>IF('ΑΝΑΨΥΚ ΧΥΜ ΕΜΦ ΝΕΡΟ'!J25="","",'ΑΝΑΨΥΚ ΧΥΜ ΕΜΦ ΝΕΡΟ'!J25)</f>
        <v/>
      </c>
      <c r="K157" s="66" t="str">
        <f t="shared" si="81"/>
        <v/>
      </c>
      <c r="L157" s="359">
        <v>2.1</v>
      </c>
      <c r="M157" s="360" t="s">
        <v>259</v>
      </c>
      <c r="N157" s="375">
        <f t="shared" si="82"/>
        <v>2.1</v>
      </c>
      <c r="O157" s="376" t="str">
        <f t="shared" si="82"/>
        <v/>
      </c>
      <c r="P157" s="361">
        <v>1.9</v>
      </c>
      <c r="Q157" s="361" t="s">
        <v>259</v>
      </c>
      <c r="R157" s="375">
        <f t="shared" si="83"/>
        <v>1.9</v>
      </c>
      <c r="S157" s="379" t="str">
        <f t="shared" si="83"/>
        <v/>
      </c>
      <c r="T157" s="359">
        <v>1.89</v>
      </c>
      <c r="U157" s="360" t="s">
        <v>259</v>
      </c>
      <c r="V157" s="375">
        <f t="shared" si="84"/>
        <v>1.89</v>
      </c>
      <c r="W157" s="379" t="str">
        <f t="shared" si="84"/>
        <v/>
      </c>
      <c r="X157" s="359">
        <v>2.1</v>
      </c>
      <c r="Y157" s="360" t="s">
        <v>259</v>
      </c>
      <c r="Z157" s="375">
        <f t="shared" si="85"/>
        <v>2.1</v>
      </c>
      <c r="AA157" s="381" t="str">
        <f t="shared" si="85"/>
        <v/>
      </c>
      <c r="AB157" s="271" t="str">
        <f t="shared" si="86"/>
        <v/>
      </c>
      <c r="AC157" s="282">
        <f t="shared" si="87"/>
        <v>0</v>
      </c>
      <c r="AD157" s="392">
        <f t="shared" si="88"/>
        <v>0</v>
      </c>
      <c r="AE157" s="392">
        <f t="shared" si="89"/>
        <v>0</v>
      </c>
      <c r="AF157" s="270">
        <f t="shared" si="90"/>
        <v>0</v>
      </c>
      <c r="AG157" s="256">
        <f t="shared" si="76"/>
        <v>0.21000000000000019</v>
      </c>
      <c r="AH157" s="257">
        <f t="shared" si="77"/>
        <v>0.11111111111111116</v>
      </c>
      <c r="AI157" s="258" t="str">
        <f t="shared" si="78"/>
        <v/>
      </c>
      <c r="AJ157" s="259">
        <f t="shared" si="79"/>
        <v>2.1</v>
      </c>
      <c r="AK157" s="351">
        <f t="shared" si="80"/>
        <v>1.89</v>
      </c>
      <c r="AL157" s="338"/>
      <c r="AM157" s="337"/>
      <c r="AN157" s="338"/>
      <c r="AO157" s="339"/>
      <c r="AP157" s="34"/>
      <c r="AQ157" s="34"/>
      <c r="AR157" s="34"/>
      <c r="AS157" s="34"/>
      <c r="AT157" s="34"/>
      <c r="BR157" s="34"/>
    </row>
    <row r="158" spans="1:70" x14ac:dyDescent="0.2">
      <c r="A158" s="102">
        <f>IF('ΑΝΑΨΥΚ ΧΥΜ ΕΜΦ ΝΕΡΟ'!A26="","",'ΑΝΑΨΥΚ ΧΥΜ ΕΜΦ ΝΕΡΟ'!A26)</f>
        <v>16</v>
      </c>
      <c r="B158" s="72" t="str">
        <f>IF('ΑΝΑΨΥΚ ΧΥΜ ΕΜΦ ΝΕΡΟ'!B26="","",'ΑΝΑΨΥΚ ΧΥΜ ΕΜΦ ΝΕΡΟ'!B26)</f>
        <v>SWS γνήσιος χυμός λεμονιού 0,33cl</v>
      </c>
      <c r="C158" s="198" t="str">
        <f>IF('ΑΝΑΨΥΚ ΧΥΜ ΕΜΦ ΝΕΡΟ'!C26="","",'ΑΝΑΨΥΚ ΧΥΜ ΕΜΦ ΝΕΡΟ'!C26)</f>
        <v/>
      </c>
      <c r="D158" s="199" t="str">
        <f>IF('ΑΝΑΨΥΚ ΧΥΜ ΕΜΦ ΝΕΡΟ'!D26="","",'ΑΝΑΨΥΚ ΧΥΜ ΕΜΦ ΝΕΡΟ'!D26)</f>
        <v/>
      </c>
      <c r="E158" s="198" t="str">
        <f>IF('ΑΝΑΨΥΚ ΧΥΜ ΕΜΦ ΝΕΡΟ'!E26="","",'ΑΝΑΨΥΚ ΧΥΜ ΕΜΦ ΝΕΡΟ'!E26)</f>
        <v/>
      </c>
      <c r="F158" s="199" t="str">
        <f>IF('ΑΝΑΨΥΚ ΧΥΜ ΕΜΦ ΝΕΡΟ'!F26="","",'ΑΝΑΨΥΚ ΧΥΜ ΕΜΦ ΝΕΡΟ'!F26)</f>
        <v/>
      </c>
      <c r="G158" s="198" t="str">
        <f>IF('ΑΝΑΨΥΚ ΧΥΜ ΕΜΦ ΝΕΡΟ'!G26="","",'ΑΝΑΨΥΚ ΧΥΜ ΕΜΦ ΝΕΡΟ'!G26)</f>
        <v/>
      </c>
      <c r="H158" s="199" t="str">
        <f>IF('ΑΝΑΨΥΚ ΧΥΜ ΕΜΦ ΝΕΡΟ'!H26="","",'ΑΝΑΨΥΚ ΧΥΜ ΕΜΦ ΝΕΡΟ'!H26)</f>
        <v/>
      </c>
      <c r="I158" s="198" t="str">
        <f>IF('ΑΝΑΨΥΚ ΧΥΜ ΕΜΦ ΝΕΡΟ'!I26="","",'ΑΝΑΨΥΚ ΧΥΜ ΕΜΦ ΝΕΡΟ'!I26)</f>
        <v/>
      </c>
      <c r="J158" s="199" t="str">
        <f>IF('ΑΝΑΨΥΚ ΧΥΜ ΕΜΦ ΝΕΡΟ'!J26="","",'ΑΝΑΨΥΚ ΧΥΜ ΕΜΦ ΝΕΡΟ'!J26)</f>
        <v/>
      </c>
      <c r="K158" s="66" t="str">
        <f t="shared" si="81"/>
        <v>DELETE</v>
      </c>
      <c r="L158" s="359" t="s">
        <v>259</v>
      </c>
      <c r="M158" s="360" t="s">
        <v>259</v>
      </c>
      <c r="N158" s="375" t="str">
        <f t="shared" ref="N158:N219" si="91">C158</f>
        <v/>
      </c>
      <c r="O158" s="376" t="str">
        <f t="shared" ref="O158:O219" si="92">D158</f>
        <v/>
      </c>
      <c r="P158" s="361" t="s">
        <v>259</v>
      </c>
      <c r="Q158" s="361" t="s">
        <v>259</v>
      </c>
      <c r="R158" s="375" t="str">
        <f t="shared" ref="R158:R219" si="93">E158</f>
        <v/>
      </c>
      <c r="S158" s="379" t="str">
        <f t="shared" ref="S158:S219" si="94">F158</f>
        <v/>
      </c>
      <c r="T158" s="359" t="s">
        <v>259</v>
      </c>
      <c r="U158" s="360" t="s">
        <v>259</v>
      </c>
      <c r="V158" s="375" t="str">
        <f t="shared" ref="V158:V219" si="95">G158</f>
        <v/>
      </c>
      <c r="W158" s="379" t="str">
        <f t="shared" ref="W158:W219" si="96">H158</f>
        <v/>
      </c>
      <c r="X158" s="359" t="s">
        <v>259</v>
      </c>
      <c r="Y158" s="360" t="s">
        <v>259</v>
      </c>
      <c r="Z158" s="375" t="str">
        <f t="shared" ref="Z158:Z219" si="97">I158</f>
        <v/>
      </c>
      <c r="AA158" s="381" t="str">
        <f t="shared" ref="AA158:AA219" si="98">J158</f>
        <v/>
      </c>
      <c r="AB158" s="271" t="str">
        <f t="shared" si="86"/>
        <v>DELETE</v>
      </c>
      <c r="AC158" s="282" t="str">
        <f t="shared" si="87"/>
        <v/>
      </c>
      <c r="AD158" s="392" t="str">
        <f t="shared" si="88"/>
        <v/>
      </c>
      <c r="AE158" s="392" t="str">
        <f t="shared" si="89"/>
        <v/>
      </c>
      <c r="AF158" s="270" t="str">
        <f t="shared" si="90"/>
        <v/>
      </c>
      <c r="AG158" s="256" t="str">
        <f t="shared" si="76"/>
        <v/>
      </c>
      <c r="AH158" s="257" t="str">
        <f t="shared" si="77"/>
        <v/>
      </c>
      <c r="AI158" s="258" t="str">
        <f t="shared" si="78"/>
        <v/>
      </c>
      <c r="AJ158" s="259" t="str">
        <f t="shared" si="79"/>
        <v/>
      </c>
      <c r="AK158" s="351" t="str">
        <f t="shared" si="80"/>
        <v/>
      </c>
      <c r="AL158" s="338"/>
      <c r="AM158" s="337"/>
      <c r="AN158" s="338"/>
      <c r="AO158" s="339"/>
      <c r="AP158" s="34"/>
      <c r="AQ158" s="34"/>
      <c r="AR158" s="34"/>
      <c r="AS158" s="34"/>
      <c r="AT158" s="34"/>
      <c r="BR158" s="34"/>
    </row>
    <row r="159" spans="1:70" x14ac:dyDescent="0.2">
      <c r="A159" s="102">
        <f>IF('ΑΝΑΨΥΚ ΧΥΜ ΕΜΦ ΝΕΡΟ'!A27="","",'ΑΝΑΨΥΚ ΧΥΜ ΕΜΦ ΝΕΡΟ'!A27)</f>
        <v>17</v>
      </c>
      <c r="B159" s="72" t="str">
        <f>IF('ΑΝΑΨΥΚ ΧΥΜ ΕΜΦ ΝΕΡΟ'!B27="","",'ΑΝΑΨΥΚ ΧΥΜ ΕΜΦ ΝΕΡΟ'!B27)</f>
        <v>ΛΑΝΙΤΗΣ Γνήσιος Χυμός Λεμονιού 0,33cl</v>
      </c>
      <c r="C159" s="198" t="str">
        <f>IF('ΑΝΑΨΥΚ ΧΥΜ ΕΜΦ ΝΕΡΟ'!C27="","",'ΑΝΑΨΥΚ ΧΥΜ ΕΜΦ ΝΕΡΟ'!C27)</f>
        <v/>
      </c>
      <c r="D159" s="199" t="str">
        <f>IF('ΑΝΑΨΥΚ ΧΥΜ ΕΜΦ ΝΕΡΟ'!D27="","",'ΑΝΑΨΥΚ ΧΥΜ ΕΜΦ ΝΕΡΟ'!D27)</f>
        <v/>
      </c>
      <c r="E159" s="198">
        <f>IF('ΑΝΑΨΥΚ ΧΥΜ ΕΜΦ ΝΕΡΟ'!E27="","",'ΑΝΑΨΥΚ ΧΥΜ ΕΜΦ ΝΕΡΟ'!E27)</f>
        <v>0.75</v>
      </c>
      <c r="F159" s="199" t="str">
        <f>IF('ΑΝΑΨΥΚ ΧΥΜ ΕΜΦ ΝΕΡΟ'!F27="","",'ΑΝΑΨΥΚ ΧΥΜ ΕΜΦ ΝΕΡΟ'!F27)</f>
        <v/>
      </c>
      <c r="G159" s="198">
        <f>IF('ΑΝΑΨΥΚ ΧΥΜ ΕΜΦ ΝΕΡΟ'!G27="","",'ΑΝΑΨΥΚ ΧΥΜ ΕΜΦ ΝΕΡΟ'!G27)</f>
        <v>0.73</v>
      </c>
      <c r="H159" s="199" t="str">
        <f>IF('ΑΝΑΨΥΚ ΧΥΜ ΕΜΦ ΝΕΡΟ'!H27="","",'ΑΝΑΨΥΚ ΧΥΜ ΕΜΦ ΝΕΡΟ'!H27)</f>
        <v/>
      </c>
      <c r="I159" s="198">
        <f>IF('ΑΝΑΨΥΚ ΧΥΜ ΕΜΦ ΝΕΡΟ'!I27="","",'ΑΝΑΨΥΚ ΧΥΜ ΕΜΦ ΝΕΡΟ'!I27)</f>
        <v>0.8</v>
      </c>
      <c r="J159" s="199" t="str">
        <f>IF('ΑΝΑΨΥΚ ΧΥΜ ΕΜΦ ΝΕΡΟ'!J27="","",'ΑΝΑΨΥΚ ΧΥΜ ΕΜΦ ΝΕΡΟ'!J27)</f>
        <v/>
      </c>
      <c r="K159" s="66" t="str">
        <f t="shared" si="81"/>
        <v>DELETE</v>
      </c>
      <c r="L159" s="359" t="s">
        <v>259</v>
      </c>
      <c r="M159" s="360" t="s">
        <v>259</v>
      </c>
      <c r="N159" s="375" t="str">
        <f t="shared" si="91"/>
        <v/>
      </c>
      <c r="O159" s="376" t="str">
        <f t="shared" si="92"/>
        <v/>
      </c>
      <c r="P159" s="361">
        <v>0.75</v>
      </c>
      <c r="Q159" s="361" t="s">
        <v>259</v>
      </c>
      <c r="R159" s="375">
        <f t="shared" si="93"/>
        <v>0.75</v>
      </c>
      <c r="S159" s="379" t="str">
        <f t="shared" si="94"/>
        <v/>
      </c>
      <c r="T159" s="359">
        <v>0.73</v>
      </c>
      <c r="U159" s="360" t="s">
        <v>259</v>
      </c>
      <c r="V159" s="375">
        <f t="shared" si="95"/>
        <v>0.73</v>
      </c>
      <c r="W159" s="379" t="str">
        <f t="shared" si="96"/>
        <v/>
      </c>
      <c r="X159" s="359">
        <v>0.8</v>
      </c>
      <c r="Y159" s="360" t="s">
        <v>259</v>
      </c>
      <c r="Z159" s="375">
        <f t="shared" si="97"/>
        <v>0.8</v>
      </c>
      <c r="AA159" s="381" t="str">
        <f t="shared" si="98"/>
        <v/>
      </c>
      <c r="AB159" s="271" t="str">
        <f t="shared" si="86"/>
        <v>DELETE</v>
      </c>
      <c r="AC159" s="282" t="str">
        <f t="shared" si="87"/>
        <v/>
      </c>
      <c r="AD159" s="392">
        <f t="shared" si="88"/>
        <v>0</v>
      </c>
      <c r="AE159" s="392">
        <f t="shared" si="89"/>
        <v>0</v>
      </c>
      <c r="AF159" s="270">
        <f t="shared" si="90"/>
        <v>0</v>
      </c>
      <c r="AG159" s="256">
        <f t="shared" si="76"/>
        <v>7.0000000000000062E-2</v>
      </c>
      <c r="AH159" s="257">
        <f t="shared" si="77"/>
        <v>9.5890410958904271E-2</v>
      </c>
      <c r="AI159" s="258" t="str">
        <f t="shared" si="78"/>
        <v/>
      </c>
      <c r="AJ159" s="259">
        <f t="shared" si="79"/>
        <v>0.8</v>
      </c>
      <c r="AK159" s="351">
        <f t="shared" si="80"/>
        <v>0.73</v>
      </c>
      <c r="AL159" s="338"/>
      <c r="AM159" s="337"/>
      <c r="AN159" s="338"/>
      <c r="AO159" s="339"/>
      <c r="AP159" s="34"/>
      <c r="AQ159" s="34"/>
      <c r="AR159" s="34"/>
      <c r="AS159" s="34"/>
      <c r="AT159" s="34"/>
      <c r="BR159" s="34"/>
    </row>
    <row r="160" spans="1:70" x14ac:dyDescent="0.2">
      <c r="A160" s="63"/>
      <c r="B160" s="69"/>
      <c r="C160" s="150">
        <f>SUM(C143:C159)</f>
        <v>14.06</v>
      </c>
      <c r="D160" s="151"/>
      <c r="E160" s="150">
        <f>SUM(E143:E159)</f>
        <v>32.58</v>
      </c>
      <c r="F160" s="151"/>
      <c r="G160" s="150">
        <f>SUM(G143:G159)</f>
        <v>34.719999999999992</v>
      </c>
      <c r="H160" s="151"/>
      <c r="I160" s="150">
        <f>SUM(I143:I159)</f>
        <v>39.109999999999992</v>
      </c>
      <c r="J160" s="151"/>
      <c r="K160" s="66"/>
      <c r="L160" s="359"/>
      <c r="M160" s="360"/>
      <c r="N160" s="375"/>
      <c r="O160" s="376"/>
      <c r="P160" s="361"/>
      <c r="Q160" s="361"/>
      <c r="R160" s="375"/>
      <c r="S160" s="379"/>
      <c r="T160" s="359"/>
      <c r="U160" s="360"/>
      <c r="V160" s="375"/>
      <c r="W160" s="379"/>
      <c r="X160" s="359"/>
      <c r="Y160" s="360"/>
      <c r="Z160" s="375"/>
      <c r="AA160" s="381"/>
      <c r="AB160" s="271"/>
      <c r="AC160" s="282"/>
      <c r="AD160" s="392"/>
      <c r="AE160" s="392"/>
      <c r="AF160" s="270"/>
      <c r="AG160" s="256"/>
      <c r="AH160" s="257"/>
      <c r="AI160" s="258"/>
      <c r="AJ160" s="259"/>
      <c r="AK160" s="351"/>
      <c r="AL160" s="338"/>
      <c r="AM160" s="337"/>
      <c r="AN160" s="338"/>
      <c r="AO160" s="339"/>
      <c r="AP160" s="34"/>
      <c r="AQ160" s="34"/>
      <c r="AR160" s="34"/>
      <c r="AS160" s="34"/>
      <c r="AT160" s="34"/>
      <c r="BR160" s="34"/>
    </row>
    <row r="161" spans="1:70" ht="15.75" x14ac:dyDescent="0.25">
      <c r="A161" s="71"/>
      <c r="B161" s="70" t="s">
        <v>77</v>
      </c>
      <c r="C161" s="148"/>
      <c r="D161" s="152"/>
      <c r="E161" s="148"/>
      <c r="F161" s="152"/>
      <c r="G161" s="148"/>
      <c r="H161" s="152"/>
      <c r="I161" s="148"/>
      <c r="J161" s="152"/>
      <c r="K161" s="66"/>
      <c r="L161" s="359"/>
      <c r="M161" s="360"/>
      <c r="N161" s="375"/>
      <c r="O161" s="376"/>
      <c r="P161" s="361"/>
      <c r="Q161" s="361"/>
      <c r="R161" s="375"/>
      <c r="S161" s="379"/>
      <c r="T161" s="359"/>
      <c r="U161" s="360"/>
      <c r="V161" s="375"/>
      <c r="W161" s="379"/>
      <c r="X161" s="359"/>
      <c r="Y161" s="360"/>
      <c r="Z161" s="375"/>
      <c r="AA161" s="381"/>
      <c r="AB161" s="271"/>
      <c r="AC161" s="282"/>
      <c r="AD161" s="392"/>
      <c r="AE161" s="392"/>
      <c r="AF161" s="270"/>
      <c r="AG161" s="256"/>
      <c r="AH161" s="257"/>
      <c r="AI161" s="258"/>
      <c r="AJ161" s="259"/>
      <c r="AK161" s="351"/>
      <c r="AL161" s="338"/>
      <c r="AM161" s="337"/>
      <c r="AN161" s="338"/>
      <c r="AO161" s="339"/>
      <c r="AP161" s="34"/>
      <c r="AQ161" s="34"/>
      <c r="AR161" s="34"/>
      <c r="AS161" s="34"/>
      <c r="AT161" s="34"/>
      <c r="BR161" s="34"/>
    </row>
    <row r="162" spans="1:70" x14ac:dyDescent="0.2">
      <c r="A162" s="102">
        <f>IF('ΑΝΑΨΥΚ ΧΥΜ ΕΜΦ ΝΕΡΟ'!A37="","",'ΑΝΑΨΥΚ ΧΥΜ ΕΜΦ ΝΕΡΟ'!A37)</f>
        <v>1</v>
      </c>
      <c r="B162" s="72" t="str">
        <f>IF('ΑΝΑΨΥΚ ΧΥΜ ΕΜΦ ΝΕΡΟ'!B37="","",'ΑΝΑΨΥΚ ΧΥΜ ΕΜΦ ΝΕΡΟ'!B37)</f>
        <v>ΑΓΡΟΣ Φυσικό μεταλλικό νερό 6x1,5l</v>
      </c>
      <c r="C162" s="198" t="str">
        <f>IF('ΑΝΑΨΥΚ ΧΥΜ ΕΜΦ ΝΕΡΟ'!C37="","",'ΑΝΑΨΥΚ ΧΥΜ ΕΜΦ ΝΕΡΟ'!C37)</f>
        <v/>
      </c>
      <c r="D162" s="199" t="str">
        <f>IF('ΑΝΑΨΥΚ ΧΥΜ ΕΜΦ ΝΕΡΟ'!D37="","",'ΑΝΑΨΥΚ ΧΥΜ ΕΜΦ ΝΕΡΟ'!D37)</f>
        <v/>
      </c>
      <c r="E162" s="198">
        <f>IF('ΑΝΑΨΥΚ ΧΥΜ ΕΜΦ ΝΕΡΟ'!E37="","",'ΑΝΑΨΥΚ ΧΥΜ ΕΜΦ ΝΕΡΟ'!E37)</f>
        <v>2.1</v>
      </c>
      <c r="F162" s="199" t="str">
        <f>IF('ΑΝΑΨΥΚ ΧΥΜ ΕΜΦ ΝΕΡΟ'!F37="","",'ΑΝΑΨΥΚ ΧΥΜ ΕΜΦ ΝΕΡΟ'!F37)</f>
        <v/>
      </c>
      <c r="G162" s="198">
        <f>IF('ΑΝΑΨΥΚ ΧΥΜ ΕΜΦ ΝΕΡΟ'!G37="","",'ΑΝΑΨΥΚ ΧΥΜ ΕΜΦ ΝΕΡΟ'!G37)</f>
        <v>2.19</v>
      </c>
      <c r="H162" s="199" t="str">
        <f>IF('ΑΝΑΨΥΚ ΧΥΜ ΕΜΦ ΝΕΡΟ'!H37="","",'ΑΝΑΨΥΚ ΧΥΜ ΕΜΦ ΝΕΡΟ'!H37)</f>
        <v/>
      </c>
      <c r="I162" s="198">
        <f>IF('ΑΝΑΨΥΚ ΧΥΜ ΕΜΦ ΝΕΡΟ'!I37="","",'ΑΝΑΨΥΚ ΧΥΜ ΕΜΦ ΝΕΡΟ'!I37)</f>
        <v>1.99</v>
      </c>
      <c r="J162" s="199" t="str">
        <f>IF('ΑΝΑΨΥΚ ΧΥΜ ΕΜΦ ΝΕΡΟ'!J37="","",'ΑΝΑΨΥΚ ΧΥΜ ΕΜΦ ΝΕΡΟ'!J37)</f>
        <v>*</v>
      </c>
      <c r="K162" s="66" t="str">
        <f t="shared" ref="K162:K171" si="99">IF(OR(C162="",E162="",G162="",I162=""),"DELETE","")</f>
        <v>DELETE</v>
      </c>
      <c r="L162" s="359" t="s">
        <v>259</v>
      </c>
      <c r="M162" s="360" t="s">
        <v>259</v>
      </c>
      <c r="N162" s="375" t="str">
        <f t="shared" si="91"/>
        <v/>
      </c>
      <c r="O162" s="376" t="str">
        <f t="shared" si="92"/>
        <v/>
      </c>
      <c r="P162" s="361">
        <v>2.1</v>
      </c>
      <c r="Q162" s="361" t="s">
        <v>259</v>
      </c>
      <c r="R162" s="375">
        <f t="shared" si="93"/>
        <v>2.1</v>
      </c>
      <c r="S162" s="379" t="str">
        <f t="shared" si="94"/>
        <v/>
      </c>
      <c r="T162" s="359" t="s">
        <v>259</v>
      </c>
      <c r="U162" s="360" t="s">
        <v>259</v>
      </c>
      <c r="V162" s="375">
        <f t="shared" si="95"/>
        <v>2.19</v>
      </c>
      <c r="W162" s="379" t="str">
        <f t="shared" si="96"/>
        <v/>
      </c>
      <c r="X162" s="359">
        <v>2.99</v>
      </c>
      <c r="Y162" s="360" t="s">
        <v>259</v>
      </c>
      <c r="Z162" s="375">
        <f t="shared" si="97"/>
        <v>1.99</v>
      </c>
      <c r="AA162" s="381" t="str">
        <f t="shared" si="98"/>
        <v>*</v>
      </c>
      <c r="AB162" s="271" t="str">
        <f t="shared" ref="AB162:AB171" si="100">IF(OR(L162="",N162="",P162="",R162="",T162="",V162="",X162="",Z162=""),"DELETE","")</f>
        <v>DELETE</v>
      </c>
      <c r="AC162" s="282" t="str">
        <f t="shared" si="87"/>
        <v/>
      </c>
      <c r="AD162" s="392">
        <f t="shared" si="88"/>
        <v>0</v>
      </c>
      <c r="AE162" s="392" t="str">
        <f t="shared" si="89"/>
        <v/>
      </c>
      <c r="AF162" s="270">
        <f t="shared" si="90"/>
        <v>-1.0000000000000002</v>
      </c>
      <c r="AG162" s="256">
        <f t="shared" si="76"/>
        <v>0.19999999999999996</v>
      </c>
      <c r="AH162" s="257">
        <f t="shared" si="77"/>
        <v>0.10050251256281406</v>
      </c>
      <c r="AI162" s="258" t="str">
        <f t="shared" si="78"/>
        <v/>
      </c>
      <c r="AJ162" s="259">
        <f t="shared" si="79"/>
        <v>2.19</v>
      </c>
      <c r="AK162" s="351">
        <f t="shared" si="80"/>
        <v>1.99</v>
      </c>
      <c r="AL162" s="338"/>
      <c r="AM162" s="337"/>
      <c r="AN162" s="338"/>
      <c r="AO162" s="339"/>
      <c r="AP162" s="34"/>
      <c r="AQ162" s="34"/>
      <c r="AR162" s="34"/>
      <c r="AS162" s="34"/>
      <c r="AT162" s="34"/>
      <c r="BR162" s="34"/>
    </row>
    <row r="163" spans="1:70" x14ac:dyDescent="0.2">
      <c r="A163" s="102">
        <f>IF('ΑΝΑΨΥΚ ΧΥΜ ΕΜΦ ΝΕΡΟ'!A38="","",'ΑΝΑΨΥΚ ΧΥΜ ΕΜΦ ΝΕΡΟ'!A38)</f>
        <v>2</v>
      </c>
      <c r="B163" s="72" t="str">
        <f>IF('ΑΝΑΨΥΚ ΧΥΜ ΕΜΦ ΝΕΡΟ'!B38="","",'ΑΝΑΨΥΚ ΧΥΜ ΕΜΦ ΝΕΡΟ'!B38)</f>
        <v>ΚΥΚΚΟΣ Φυσικό μεταλλικό νερό 6X1,5l</v>
      </c>
      <c r="C163" s="198" t="str">
        <f>IF('ΑΝΑΨΥΚ ΧΥΜ ΕΜΦ ΝΕΡΟ'!C38="","",'ΑΝΑΨΥΚ ΧΥΜ ΕΜΦ ΝΕΡΟ'!C38)</f>
        <v/>
      </c>
      <c r="D163" s="199" t="str">
        <f>IF('ΑΝΑΨΥΚ ΧΥΜ ΕΜΦ ΝΕΡΟ'!D38="","",'ΑΝΑΨΥΚ ΧΥΜ ΕΜΦ ΝΕΡΟ'!D38)</f>
        <v/>
      </c>
      <c r="E163" s="198">
        <f>IF('ΑΝΑΨΥΚ ΧΥΜ ΕΜΦ ΝΕΡΟ'!E38="","",'ΑΝΑΨΥΚ ΧΥΜ ΕΜΦ ΝΕΡΟ'!E38)</f>
        <v>2.25</v>
      </c>
      <c r="F163" s="199" t="str">
        <f>IF('ΑΝΑΨΥΚ ΧΥΜ ΕΜΦ ΝΕΡΟ'!F38="","",'ΑΝΑΨΥΚ ΧΥΜ ΕΜΦ ΝΕΡΟ'!F38)</f>
        <v/>
      </c>
      <c r="G163" s="198">
        <f>IF('ΑΝΑΨΥΚ ΧΥΜ ΕΜΦ ΝΕΡΟ'!G38="","",'ΑΝΑΨΥΚ ΧΥΜ ΕΜΦ ΝΕΡΟ'!G38)</f>
        <v>2.75</v>
      </c>
      <c r="H163" s="199" t="str">
        <f>IF('ΑΝΑΨΥΚ ΧΥΜ ΕΜΦ ΝΕΡΟ'!H38="","",'ΑΝΑΨΥΚ ΧΥΜ ΕΜΦ ΝΕΡΟ'!H38)</f>
        <v/>
      </c>
      <c r="I163" s="198">
        <f>IF('ΑΝΑΨΥΚ ΧΥΜ ΕΜΦ ΝΕΡΟ'!I38="","",'ΑΝΑΨΥΚ ΧΥΜ ΕΜΦ ΝΕΡΟ'!I38)</f>
        <v>2.99</v>
      </c>
      <c r="J163" s="199" t="str">
        <f>IF('ΑΝΑΨΥΚ ΧΥΜ ΕΜΦ ΝΕΡΟ'!J38="","",'ΑΝΑΨΥΚ ΧΥΜ ΕΜΦ ΝΕΡΟ'!J38)</f>
        <v/>
      </c>
      <c r="K163" s="66" t="str">
        <f t="shared" si="99"/>
        <v>DELETE</v>
      </c>
      <c r="L163" s="359" t="s">
        <v>259</v>
      </c>
      <c r="M163" s="360" t="s">
        <v>259</v>
      </c>
      <c r="N163" s="375" t="str">
        <f t="shared" si="91"/>
        <v/>
      </c>
      <c r="O163" s="376" t="str">
        <f t="shared" si="92"/>
        <v/>
      </c>
      <c r="P163" s="361" t="s">
        <v>259</v>
      </c>
      <c r="Q163" s="361" t="s">
        <v>259</v>
      </c>
      <c r="R163" s="375">
        <f t="shared" si="93"/>
        <v>2.25</v>
      </c>
      <c r="S163" s="379" t="str">
        <f t="shared" si="94"/>
        <v/>
      </c>
      <c r="T163" s="359" t="s">
        <v>259</v>
      </c>
      <c r="U163" s="360" t="s">
        <v>259</v>
      </c>
      <c r="V163" s="375">
        <f t="shared" si="95"/>
        <v>2.75</v>
      </c>
      <c r="W163" s="379" t="str">
        <f t="shared" si="96"/>
        <v/>
      </c>
      <c r="X163" s="359">
        <v>2.99</v>
      </c>
      <c r="Y163" s="360" t="s">
        <v>259</v>
      </c>
      <c r="Z163" s="375">
        <f t="shared" si="97"/>
        <v>2.99</v>
      </c>
      <c r="AA163" s="381" t="str">
        <f t="shared" si="98"/>
        <v/>
      </c>
      <c r="AB163" s="271" t="str">
        <f t="shared" si="100"/>
        <v>DELETE</v>
      </c>
      <c r="AC163" s="282" t="str">
        <f t="shared" si="87"/>
        <v/>
      </c>
      <c r="AD163" s="392" t="str">
        <f t="shared" si="88"/>
        <v/>
      </c>
      <c r="AE163" s="392" t="str">
        <f t="shared" si="89"/>
        <v/>
      </c>
      <c r="AF163" s="270">
        <f t="shared" si="90"/>
        <v>0</v>
      </c>
      <c r="AG163" s="256">
        <f t="shared" si="76"/>
        <v>0.74000000000000021</v>
      </c>
      <c r="AH163" s="257">
        <f t="shared" si="77"/>
        <v>0.32888888888888901</v>
      </c>
      <c r="AI163" s="258" t="str">
        <f t="shared" si="78"/>
        <v>WARNING</v>
      </c>
      <c r="AJ163" s="259">
        <f t="shared" si="79"/>
        <v>2.99</v>
      </c>
      <c r="AK163" s="351">
        <f t="shared" si="80"/>
        <v>2.25</v>
      </c>
      <c r="AL163" s="338"/>
      <c r="AM163" s="337"/>
      <c r="AN163" s="338"/>
      <c r="AO163" s="339"/>
      <c r="AP163" s="34"/>
      <c r="AQ163" s="34"/>
      <c r="AR163" s="34"/>
      <c r="AS163" s="34"/>
      <c r="AT163" s="34"/>
      <c r="BR163" s="34"/>
    </row>
    <row r="164" spans="1:70" x14ac:dyDescent="0.2">
      <c r="A164" s="102">
        <f>IF('ΑΝΑΨΥΚ ΧΥΜ ΕΜΦ ΝΕΡΟ'!A39="","",'ΑΝΑΨΥΚ ΧΥΜ ΕΜΦ ΝΕΡΟ'!A39)</f>
        <v>3</v>
      </c>
      <c r="B164" s="72" t="str">
        <f>IF('ΑΝΑΨΥΚ ΧΥΜ ΕΜΦ ΝΕΡΟ'!B39="","",'ΑΝΑΨΥΚ ΧΥΜ ΕΜΦ ΝΕΡΟ'!B39)</f>
        <v>ΑΓ. ΝΙΚΟΛΑΟΣ Φυσικό μεταλλικό νερό 6x1,5l</v>
      </c>
      <c r="C164" s="198" t="str">
        <f>IF('ΑΝΑΨΥΚ ΧΥΜ ΕΜΦ ΝΕΡΟ'!C39="","",'ΑΝΑΨΥΚ ΧΥΜ ΕΜΦ ΝΕΡΟ'!C39)</f>
        <v/>
      </c>
      <c r="D164" s="199" t="str">
        <f>IF('ΑΝΑΨΥΚ ΧΥΜ ΕΜΦ ΝΕΡΟ'!D39="","",'ΑΝΑΨΥΚ ΧΥΜ ΕΜΦ ΝΕΡΟ'!D39)</f>
        <v/>
      </c>
      <c r="E164" s="198">
        <f>IF('ΑΝΑΨΥΚ ΧΥΜ ΕΜΦ ΝΕΡΟ'!E39="","",'ΑΝΑΨΥΚ ΧΥΜ ΕΜΦ ΝΕΡΟ'!E39)</f>
        <v>2.2999999999999998</v>
      </c>
      <c r="F164" s="199" t="str">
        <f>IF('ΑΝΑΨΥΚ ΧΥΜ ΕΜΦ ΝΕΡΟ'!F39="","",'ΑΝΑΨΥΚ ΧΥΜ ΕΜΦ ΝΕΡΟ'!F39)</f>
        <v/>
      </c>
      <c r="G164" s="198">
        <f>IF('ΑΝΑΨΥΚ ΧΥΜ ΕΜΦ ΝΕΡΟ'!G39="","",'ΑΝΑΨΥΚ ΧΥΜ ΕΜΦ ΝΕΡΟ'!G39)</f>
        <v>2.75</v>
      </c>
      <c r="H164" s="199" t="str">
        <f>IF('ΑΝΑΨΥΚ ΧΥΜ ΕΜΦ ΝΕΡΟ'!H39="","",'ΑΝΑΨΥΚ ΧΥΜ ΕΜΦ ΝΕΡΟ'!H39)</f>
        <v/>
      </c>
      <c r="I164" s="198">
        <f>IF('ΑΝΑΨΥΚ ΧΥΜ ΕΜΦ ΝΕΡΟ'!I39="","",'ΑΝΑΨΥΚ ΧΥΜ ΕΜΦ ΝΕΡΟ'!I39)</f>
        <v>2.95</v>
      </c>
      <c r="J164" s="199" t="str">
        <f>IF('ΑΝΑΨΥΚ ΧΥΜ ΕΜΦ ΝΕΡΟ'!J39="","",'ΑΝΑΨΥΚ ΧΥΜ ΕΜΦ ΝΕΡΟ'!J39)</f>
        <v/>
      </c>
      <c r="K164" s="66" t="str">
        <f t="shared" si="99"/>
        <v>DELETE</v>
      </c>
      <c r="L164" s="359" t="s">
        <v>259</v>
      </c>
      <c r="M164" s="360" t="s">
        <v>259</v>
      </c>
      <c r="N164" s="375" t="str">
        <f t="shared" si="91"/>
        <v/>
      </c>
      <c r="O164" s="376" t="str">
        <f t="shared" si="92"/>
        <v/>
      </c>
      <c r="P164" s="361">
        <v>2.2999999999999998</v>
      </c>
      <c r="Q164" s="361" t="s">
        <v>259</v>
      </c>
      <c r="R164" s="375">
        <f t="shared" si="93"/>
        <v>2.2999999999999998</v>
      </c>
      <c r="S164" s="379" t="str">
        <f t="shared" si="94"/>
        <v/>
      </c>
      <c r="T164" s="359" t="s">
        <v>259</v>
      </c>
      <c r="U164" s="360" t="s">
        <v>259</v>
      </c>
      <c r="V164" s="375">
        <f t="shared" si="95"/>
        <v>2.75</v>
      </c>
      <c r="W164" s="379" t="str">
        <f t="shared" si="96"/>
        <v/>
      </c>
      <c r="X164" s="359">
        <v>2.95</v>
      </c>
      <c r="Y164" s="360" t="s">
        <v>259</v>
      </c>
      <c r="Z164" s="375">
        <f t="shared" si="97"/>
        <v>2.95</v>
      </c>
      <c r="AA164" s="381" t="str">
        <f t="shared" si="98"/>
        <v/>
      </c>
      <c r="AB164" s="271" t="str">
        <f t="shared" si="100"/>
        <v>DELETE</v>
      </c>
      <c r="AC164" s="282" t="str">
        <f t="shared" si="87"/>
        <v/>
      </c>
      <c r="AD164" s="392">
        <f t="shared" si="88"/>
        <v>0</v>
      </c>
      <c r="AE164" s="392" t="str">
        <f t="shared" si="89"/>
        <v/>
      </c>
      <c r="AF164" s="270">
        <f t="shared" si="90"/>
        <v>0</v>
      </c>
      <c r="AG164" s="256">
        <f t="shared" si="76"/>
        <v>0.65000000000000036</v>
      </c>
      <c r="AH164" s="257">
        <f t="shared" si="77"/>
        <v>0.28260869565217406</v>
      </c>
      <c r="AI164" s="258" t="str">
        <f t="shared" si="78"/>
        <v>WARNING</v>
      </c>
      <c r="AJ164" s="259">
        <f t="shared" si="79"/>
        <v>2.95</v>
      </c>
      <c r="AK164" s="351">
        <f t="shared" si="80"/>
        <v>2.2999999999999998</v>
      </c>
      <c r="AL164" s="338"/>
      <c r="AM164" s="337"/>
      <c r="AN164" s="338"/>
      <c r="AO164" s="339"/>
      <c r="AP164" s="34"/>
      <c r="AQ164" s="34"/>
      <c r="AR164" s="34"/>
      <c r="AS164" s="34"/>
      <c r="AT164" s="34"/>
      <c r="BR164" s="34"/>
    </row>
    <row r="165" spans="1:70" x14ac:dyDescent="0.2">
      <c r="A165" s="102">
        <f>IF('ΑΝΑΨΥΚ ΧΥΜ ΕΜΦ ΝΕΡΟ'!A40="","",'ΑΝΑΨΥΚ ΧΥΜ ΕΜΦ ΝΕΡΟ'!A40)</f>
        <v>4</v>
      </c>
      <c r="B165" s="72" t="str">
        <f>IF('ΑΝΑΨΥΚ ΧΥΜ ΕΜΦ ΝΕΡΟ'!B40="","",'ΑΝΑΨΥΚ ΧΥΜ ΕΜΦ ΝΕΡΟ'!B40)</f>
        <v>ΛΟΥΤΡΑΚΙ Φυσικό μεταλλικό νερό 6x1,5l</v>
      </c>
      <c r="C165" s="198" t="str">
        <f>IF('ΑΝΑΨΥΚ ΧΥΜ ΕΜΦ ΝΕΡΟ'!C40="","",'ΑΝΑΨΥΚ ΧΥΜ ΕΜΦ ΝΕΡΟ'!C40)</f>
        <v/>
      </c>
      <c r="D165" s="199" t="str">
        <f>IF('ΑΝΑΨΥΚ ΧΥΜ ΕΜΦ ΝΕΡΟ'!D40="","",'ΑΝΑΨΥΚ ΧΥΜ ΕΜΦ ΝΕΡΟ'!D40)</f>
        <v/>
      </c>
      <c r="E165" s="198" t="str">
        <f>IF('ΑΝΑΨΥΚ ΧΥΜ ΕΜΦ ΝΕΡΟ'!E40="","",'ΑΝΑΨΥΚ ΧΥΜ ΕΜΦ ΝΕΡΟ'!E40)</f>
        <v/>
      </c>
      <c r="F165" s="199" t="str">
        <f>IF('ΑΝΑΨΥΚ ΧΥΜ ΕΜΦ ΝΕΡΟ'!F40="","",'ΑΝΑΨΥΚ ΧΥΜ ΕΜΦ ΝΕΡΟ'!F40)</f>
        <v/>
      </c>
      <c r="G165" s="198" t="str">
        <f>IF('ΑΝΑΨΥΚ ΧΥΜ ΕΜΦ ΝΕΡΟ'!G40="","",'ΑΝΑΨΥΚ ΧΥΜ ΕΜΦ ΝΕΡΟ'!G40)</f>
        <v/>
      </c>
      <c r="H165" s="199" t="str">
        <f>IF('ΑΝΑΨΥΚ ΧΥΜ ΕΜΦ ΝΕΡΟ'!H40="","",'ΑΝΑΨΥΚ ΧΥΜ ΕΜΦ ΝΕΡΟ'!H40)</f>
        <v/>
      </c>
      <c r="I165" s="198" t="str">
        <f>IF('ΑΝΑΨΥΚ ΧΥΜ ΕΜΦ ΝΕΡΟ'!I40="","",'ΑΝΑΨΥΚ ΧΥΜ ΕΜΦ ΝΕΡΟ'!I40)</f>
        <v/>
      </c>
      <c r="J165" s="199" t="str">
        <f>IF('ΑΝΑΨΥΚ ΧΥΜ ΕΜΦ ΝΕΡΟ'!J40="","",'ΑΝΑΨΥΚ ΧΥΜ ΕΜΦ ΝΕΡΟ'!J40)</f>
        <v/>
      </c>
      <c r="K165" s="66" t="str">
        <f t="shared" si="99"/>
        <v>DELETE</v>
      </c>
      <c r="L165" s="359" t="s">
        <v>259</v>
      </c>
      <c r="M165" s="360" t="s">
        <v>259</v>
      </c>
      <c r="N165" s="375" t="str">
        <f t="shared" si="91"/>
        <v/>
      </c>
      <c r="O165" s="376" t="str">
        <f t="shared" si="92"/>
        <v/>
      </c>
      <c r="P165" s="361" t="s">
        <v>259</v>
      </c>
      <c r="Q165" s="361" t="s">
        <v>259</v>
      </c>
      <c r="R165" s="375" t="str">
        <f t="shared" si="93"/>
        <v/>
      </c>
      <c r="S165" s="379" t="str">
        <f t="shared" si="94"/>
        <v/>
      </c>
      <c r="T165" s="359" t="s">
        <v>259</v>
      </c>
      <c r="U165" s="360" t="s">
        <v>259</v>
      </c>
      <c r="V165" s="375" t="str">
        <f t="shared" si="95"/>
        <v/>
      </c>
      <c r="W165" s="379" t="str">
        <f t="shared" si="96"/>
        <v/>
      </c>
      <c r="X165" s="359" t="s">
        <v>259</v>
      </c>
      <c r="Y165" s="360" t="s">
        <v>259</v>
      </c>
      <c r="Z165" s="375" t="str">
        <f t="shared" si="97"/>
        <v/>
      </c>
      <c r="AA165" s="381" t="str">
        <f t="shared" si="98"/>
        <v/>
      </c>
      <c r="AB165" s="271" t="str">
        <f t="shared" si="100"/>
        <v>DELETE</v>
      </c>
      <c r="AC165" s="282" t="str">
        <f t="shared" si="87"/>
        <v/>
      </c>
      <c r="AD165" s="392" t="str">
        <f t="shared" si="88"/>
        <v/>
      </c>
      <c r="AE165" s="392" t="str">
        <f t="shared" si="89"/>
        <v/>
      </c>
      <c r="AF165" s="270" t="str">
        <f t="shared" si="90"/>
        <v/>
      </c>
      <c r="AG165" s="256" t="str">
        <f t="shared" si="76"/>
        <v/>
      </c>
      <c r="AH165" s="257" t="str">
        <f t="shared" si="77"/>
        <v/>
      </c>
      <c r="AI165" s="258" t="str">
        <f t="shared" si="78"/>
        <v/>
      </c>
      <c r="AJ165" s="259" t="str">
        <f t="shared" si="79"/>
        <v/>
      </c>
      <c r="AK165" s="351" t="str">
        <f t="shared" si="80"/>
        <v/>
      </c>
      <c r="AL165" s="338"/>
      <c r="AM165" s="337"/>
      <c r="AN165" s="338"/>
      <c r="AO165" s="339"/>
      <c r="AP165" s="34"/>
      <c r="AQ165" s="34"/>
      <c r="AR165" s="34"/>
      <c r="AS165" s="34"/>
      <c r="AT165" s="34"/>
      <c r="BR165" s="34"/>
    </row>
    <row r="166" spans="1:70" x14ac:dyDescent="0.2">
      <c r="A166" s="102">
        <f>IF('ΑΝΑΨΥΚ ΧΥΜ ΕΜΦ ΝΕΡΟ'!A41="","",'ΑΝΑΨΥΚ ΧΥΜ ΕΜΦ ΝΕΡΟ'!A41)</f>
        <v>5</v>
      </c>
      <c r="B166" s="72" t="str">
        <f>IF('ΑΝΑΨΥΚ ΧΥΜ ΕΜΦ ΝΕΡΟ'!B41="","",'ΑΝΑΨΥΚ ΧΥΜ ΕΜΦ ΝΕΡΟ'!B41)</f>
        <v>PERRIER Source Sparkling Water 6x200ml</v>
      </c>
      <c r="C166" s="198" t="str">
        <f>IF('ΑΝΑΨΥΚ ΧΥΜ ΕΜΦ ΝΕΡΟ'!C41="","",'ΑΝΑΨΥΚ ΧΥΜ ΕΜΦ ΝΕΡΟ'!C41)</f>
        <v/>
      </c>
      <c r="D166" s="199" t="str">
        <f>IF('ΑΝΑΨΥΚ ΧΥΜ ΕΜΦ ΝΕΡΟ'!D41="","",'ΑΝΑΨΥΚ ΧΥΜ ΕΜΦ ΝΕΡΟ'!D41)</f>
        <v/>
      </c>
      <c r="E166" s="198">
        <f>IF('ΑΝΑΨΥΚ ΧΥΜ ΕΜΦ ΝΕΡΟ'!E41="","",'ΑΝΑΨΥΚ ΧΥΜ ΕΜΦ ΝΕΡΟ'!E41)</f>
        <v>3.75</v>
      </c>
      <c r="F166" s="199" t="str">
        <f>IF('ΑΝΑΨΥΚ ΧΥΜ ΕΜΦ ΝΕΡΟ'!F41="","",'ΑΝΑΨΥΚ ΧΥΜ ΕΜΦ ΝΕΡΟ'!F41)</f>
        <v>*</v>
      </c>
      <c r="G166" s="198">
        <f>IF('ΑΝΑΨΥΚ ΧΥΜ ΕΜΦ ΝΕΡΟ'!G41="","",'ΑΝΑΨΥΚ ΧΥΜ ΕΜΦ ΝΕΡΟ'!G41)</f>
        <v>4.09</v>
      </c>
      <c r="H166" s="199" t="str">
        <f>IF('ΑΝΑΨΥΚ ΧΥΜ ΕΜΦ ΝΕΡΟ'!H41="","",'ΑΝΑΨΥΚ ΧΥΜ ΕΜΦ ΝΕΡΟ'!H41)</f>
        <v/>
      </c>
      <c r="I166" s="198" t="str">
        <f>IF('ΑΝΑΨΥΚ ΧΥΜ ΕΜΦ ΝΕΡΟ'!I41="","",'ΑΝΑΨΥΚ ΧΥΜ ΕΜΦ ΝΕΡΟ'!I41)</f>
        <v/>
      </c>
      <c r="J166" s="199" t="str">
        <f>IF('ΑΝΑΨΥΚ ΧΥΜ ΕΜΦ ΝΕΡΟ'!J41="","",'ΑΝΑΨΥΚ ΧΥΜ ΕΜΦ ΝΕΡΟ'!J41)</f>
        <v/>
      </c>
      <c r="K166" s="66" t="str">
        <f t="shared" si="99"/>
        <v>DELETE</v>
      </c>
      <c r="L166" s="359" t="s">
        <v>259</v>
      </c>
      <c r="M166" s="360" t="s">
        <v>259</v>
      </c>
      <c r="N166" s="375" t="str">
        <f t="shared" si="91"/>
        <v/>
      </c>
      <c r="O166" s="376" t="str">
        <f t="shared" si="92"/>
        <v/>
      </c>
      <c r="P166" s="361">
        <v>4.4000000000000004</v>
      </c>
      <c r="Q166" s="361" t="s">
        <v>259</v>
      </c>
      <c r="R166" s="375">
        <f t="shared" si="93"/>
        <v>3.75</v>
      </c>
      <c r="S166" s="379" t="str">
        <f t="shared" si="94"/>
        <v>*</v>
      </c>
      <c r="T166" s="359">
        <v>4.09</v>
      </c>
      <c r="U166" s="360" t="s">
        <v>259</v>
      </c>
      <c r="V166" s="375">
        <f t="shared" si="95"/>
        <v>4.09</v>
      </c>
      <c r="W166" s="379" t="str">
        <f t="shared" si="96"/>
        <v/>
      </c>
      <c r="X166" s="359" t="s">
        <v>259</v>
      </c>
      <c r="Y166" s="360" t="s">
        <v>259</v>
      </c>
      <c r="Z166" s="375" t="str">
        <f t="shared" si="97"/>
        <v/>
      </c>
      <c r="AA166" s="381" t="str">
        <f t="shared" si="98"/>
        <v/>
      </c>
      <c r="AB166" s="271" t="str">
        <f t="shared" si="100"/>
        <v>DELETE</v>
      </c>
      <c r="AC166" s="282" t="str">
        <f t="shared" si="87"/>
        <v/>
      </c>
      <c r="AD166" s="392">
        <f t="shared" si="88"/>
        <v>-0.65000000000000036</v>
      </c>
      <c r="AE166" s="392">
        <f t="shared" si="89"/>
        <v>0</v>
      </c>
      <c r="AF166" s="270" t="str">
        <f t="shared" si="90"/>
        <v/>
      </c>
      <c r="AG166" s="256">
        <f t="shared" si="76"/>
        <v>0.33999999999999986</v>
      </c>
      <c r="AH166" s="257">
        <f t="shared" si="77"/>
        <v>9.0666666666666673E-2</v>
      </c>
      <c r="AI166" s="258" t="str">
        <f t="shared" si="78"/>
        <v/>
      </c>
      <c r="AJ166" s="259">
        <f t="shared" si="79"/>
        <v>4.09</v>
      </c>
      <c r="AK166" s="351">
        <f t="shared" si="80"/>
        <v>3.75</v>
      </c>
      <c r="AL166" s="338"/>
      <c r="AM166" s="337"/>
      <c r="AN166" s="338"/>
      <c r="AO166" s="339"/>
      <c r="AP166" s="34"/>
      <c r="AQ166" s="34"/>
      <c r="AR166" s="34"/>
      <c r="AS166" s="34"/>
      <c r="AT166" s="34"/>
      <c r="BR166" s="34"/>
    </row>
    <row r="167" spans="1:70" x14ac:dyDescent="0.2">
      <c r="A167" s="102">
        <f>IF('ΑΝΑΨΥΚ ΧΥΜ ΕΜΦ ΝΕΡΟ'!A42="","",'ΑΝΑΨΥΚ ΧΥΜ ΕΜΦ ΝΕΡΟ'!A42)</f>
        <v>6</v>
      </c>
      <c r="B167" s="72" t="str">
        <f>IF('ΑΝΑΨΥΚ ΧΥΜ ΕΜΦ ΝΕΡΟ'!B42="","",'ΑΝΑΨΥΚ ΧΥΜ ΕΜΦ ΝΕΡΟ'!B42)</f>
        <v>HBH Soda Water 6x33cl</v>
      </c>
      <c r="C167" s="198" t="str">
        <f>IF('ΑΝΑΨΥΚ ΧΥΜ ΕΜΦ ΝΕΡΟ'!C42="","",'ΑΝΑΨΥΚ ΧΥΜ ΕΜΦ ΝΕΡΟ'!C42)</f>
        <v/>
      </c>
      <c r="D167" s="199" t="str">
        <f>IF('ΑΝΑΨΥΚ ΧΥΜ ΕΜΦ ΝΕΡΟ'!D42="","",'ΑΝΑΨΥΚ ΧΥΜ ΕΜΦ ΝΕΡΟ'!D42)</f>
        <v/>
      </c>
      <c r="E167" s="198">
        <f>IF('ΑΝΑΨΥΚ ΧΥΜ ΕΜΦ ΝΕΡΟ'!E42="","",'ΑΝΑΨΥΚ ΧΥΜ ΕΜΦ ΝΕΡΟ'!E42)</f>
        <v>3.4</v>
      </c>
      <c r="F167" s="199" t="str">
        <f>IF('ΑΝΑΨΥΚ ΧΥΜ ΕΜΦ ΝΕΡΟ'!F42="","",'ΑΝΑΨΥΚ ΧΥΜ ΕΜΦ ΝΕΡΟ'!F42)</f>
        <v/>
      </c>
      <c r="G167" s="198">
        <f>IF('ΑΝΑΨΥΚ ΧΥΜ ΕΜΦ ΝΕΡΟ'!G42="","",'ΑΝΑΨΥΚ ΧΥΜ ΕΜΦ ΝΕΡΟ'!G42)</f>
        <v>3.38</v>
      </c>
      <c r="H167" s="199" t="str">
        <f>IF('ΑΝΑΨΥΚ ΧΥΜ ΕΜΦ ΝΕΡΟ'!H42="","",'ΑΝΑΨΥΚ ΧΥΜ ΕΜΦ ΝΕΡΟ'!H42)</f>
        <v/>
      </c>
      <c r="I167" s="198" t="str">
        <f>IF('ΑΝΑΨΥΚ ΧΥΜ ΕΜΦ ΝΕΡΟ'!I42="","",'ΑΝΑΨΥΚ ΧΥΜ ΕΜΦ ΝΕΡΟ'!I42)</f>
        <v/>
      </c>
      <c r="J167" s="199" t="str">
        <f>IF('ΑΝΑΨΥΚ ΧΥΜ ΕΜΦ ΝΕΡΟ'!J42="","",'ΑΝΑΨΥΚ ΧΥΜ ΕΜΦ ΝΕΡΟ'!J42)</f>
        <v/>
      </c>
      <c r="K167" s="66" t="str">
        <f t="shared" si="99"/>
        <v>DELETE</v>
      </c>
      <c r="L167" s="359">
        <v>3.53</v>
      </c>
      <c r="M167" s="360" t="s">
        <v>259</v>
      </c>
      <c r="N167" s="375" t="str">
        <f t="shared" si="91"/>
        <v/>
      </c>
      <c r="O167" s="376" t="str">
        <f t="shared" si="92"/>
        <v/>
      </c>
      <c r="P167" s="361">
        <v>3.4</v>
      </c>
      <c r="Q167" s="361" t="s">
        <v>259</v>
      </c>
      <c r="R167" s="375">
        <f t="shared" si="93"/>
        <v>3.4</v>
      </c>
      <c r="S167" s="379" t="str">
        <f t="shared" si="94"/>
        <v/>
      </c>
      <c r="T167" s="359">
        <v>3.38</v>
      </c>
      <c r="U167" s="360" t="s">
        <v>259</v>
      </c>
      <c r="V167" s="375">
        <f t="shared" si="95"/>
        <v>3.38</v>
      </c>
      <c r="W167" s="379" t="str">
        <f t="shared" si="96"/>
        <v/>
      </c>
      <c r="X167" s="359">
        <v>3.54</v>
      </c>
      <c r="Y167" s="360" t="s">
        <v>259</v>
      </c>
      <c r="Z167" s="375" t="str">
        <f t="shared" si="97"/>
        <v/>
      </c>
      <c r="AA167" s="381" t="str">
        <f t="shared" si="98"/>
        <v/>
      </c>
      <c r="AB167" s="271" t="str">
        <f t="shared" si="100"/>
        <v>DELETE</v>
      </c>
      <c r="AC167" s="282" t="str">
        <f t="shared" si="87"/>
        <v/>
      </c>
      <c r="AD167" s="392">
        <f t="shared" si="88"/>
        <v>0</v>
      </c>
      <c r="AE167" s="392">
        <f t="shared" si="89"/>
        <v>0</v>
      </c>
      <c r="AF167" s="270" t="str">
        <f t="shared" si="90"/>
        <v/>
      </c>
      <c r="AG167" s="256">
        <f t="shared" si="76"/>
        <v>2.0000000000000018E-2</v>
      </c>
      <c r="AH167" s="257">
        <f t="shared" si="77"/>
        <v>5.9171597633136397E-3</v>
      </c>
      <c r="AI167" s="258" t="str">
        <f t="shared" si="78"/>
        <v/>
      </c>
      <c r="AJ167" s="259">
        <f t="shared" si="79"/>
        <v>3.4</v>
      </c>
      <c r="AK167" s="351">
        <f t="shared" si="80"/>
        <v>3.38</v>
      </c>
      <c r="AL167" s="338"/>
      <c r="AM167" s="337"/>
      <c r="AN167" s="338"/>
      <c r="AO167" s="339"/>
      <c r="AP167" s="34"/>
      <c r="AQ167" s="34"/>
      <c r="AR167" s="34"/>
      <c r="AS167" s="34"/>
      <c r="AT167" s="34"/>
      <c r="BR167" s="34"/>
    </row>
    <row r="168" spans="1:70" x14ac:dyDescent="0.2">
      <c r="A168" s="102">
        <f>IF('ΑΝΑΨΥΚ ΧΥΜ ΕΜΦ ΝΕΡΟ'!A43="","",'ΑΝΑΨΥΚ ΧΥΜ ΕΜΦ ΝΕΡΟ'!A43)</f>
        <v>7</v>
      </c>
      <c r="B168" s="72" t="str">
        <f>IF('ΑΝΑΨΥΚ ΧΥΜ ΕΜΦ ΝΕΡΟ'!B43="","",'ΑΝΑΨΥΚ ΧΥΜ ΕΜΦ ΝΕΡΟ'!B43)</f>
        <v>ΑΓΡΟΣ Φυσικό μεταλλικό νερό 12x0,5l</v>
      </c>
      <c r="C168" s="198" t="str">
        <f>IF('ΑΝΑΨΥΚ ΧΥΜ ΕΜΦ ΝΕΡΟ'!C43="","",'ΑΝΑΨΥΚ ΧΥΜ ΕΜΦ ΝΕΡΟ'!C43)</f>
        <v/>
      </c>
      <c r="D168" s="199" t="str">
        <f>IF('ΑΝΑΨΥΚ ΧΥΜ ΕΜΦ ΝΕΡΟ'!D43="","",'ΑΝΑΨΥΚ ΧΥΜ ΕΜΦ ΝΕΡΟ'!D43)</f>
        <v/>
      </c>
      <c r="E168" s="198">
        <f>IF('ΑΝΑΨΥΚ ΧΥΜ ΕΜΦ ΝΕΡΟ'!E43="","",'ΑΝΑΨΥΚ ΧΥΜ ΕΜΦ ΝΕΡΟ'!E43)</f>
        <v>2.65</v>
      </c>
      <c r="F168" s="199" t="str">
        <f>IF('ΑΝΑΨΥΚ ΧΥΜ ΕΜΦ ΝΕΡΟ'!F43="","",'ΑΝΑΨΥΚ ΧΥΜ ΕΜΦ ΝΕΡΟ'!F43)</f>
        <v/>
      </c>
      <c r="G168" s="198">
        <f>IF('ΑΝΑΨΥΚ ΧΥΜ ΕΜΦ ΝΕΡΟ'!G43="","",'ΑΝΑΨΥΚ ΧΥΜ ΕΜΦ ΝΕΡΟ'!G43)</f>
        <v>2.9</v>
      </c>
      <c r="H168" s="199" t="str">
        <f>IF('ΑΝΑΨΥΚ ΧΥΜ ΕΜΦ ΝΕΡΟ'!H43="","",'ΑΝΑΨΥΚ ΧΥΜ ΕΜΦ ΝΕΡΟ'!H43)</f>
        <v/>
      </c>
      <c r="I168" s="198">
        <f>IF('ΑΝΑΨΥΚ ΧΥΜ ΕΜΦ ΝΕΡΟ'!I43="","",'ΑΝΑΨΥΚ ΧΥΜ ΕΜΦ ΝΕΡΟ'!I43)</f>
        <v>3.52</v>
      </c>
      <c r="J168" s="199" t="str">
        <f>IF('ΑΝΑΨΥΚ ΧΥΜ ΕΜΦ ΝΕΡΟ'!J43="","",'ΑΝΑΨΥΚ ΧΥΜ ΕΜΦ ΝΕΡΟ'!J43)</f>
        <v/>
      </c>
      <c r="K168" s="66" t="str">
        <f t="shared" si="99"/>
        <v>DELETE</v>
      </c>
      <c r="L168" s="359" t="s">
        <v>259</v>
      </c>
      <c r="M168" s="360" t="s">
        <v>259</v>
      </c>
      <c r="N168" s="375" t="str">
        <f t="shared" si="91"/>
        <v/>
      </c>
      <c r="O168" s="376" t="str">
        <f t="shared" si="92"/>
        <v/>
      </c>
      <c r="P168" s="361">
        <v>2.65</v>
      </c>
      <c r="Q168" s="361" t="s">
        <v>259</v>
      </c>
      <c r="R168" s="375">
        <f t="shared" si="93"/>
        <v>2.65</v>
      </c>
      <c r="S168" s="379" t="str">
        <f t="shared" si="94"/>
        <v/>
      </c>
      <c r="T168" s="359">
        <v>2.9</v>
      </c>
      <c r="U168" s="360" t="s">
        <v>259</v>
      </c>
      <c r="V168" s="375">
        <f t="shared" si="95"/>
        <v>2.9</v>
      </c>
      <c r="W168" s="379" t="str">
        <f t="shared" si="96"/>
        <v/>
      </c>
      <c r="X168" s="359">
        <v>3.52</v>
      </c>
      <c r="Y168" s="360" t="s">
        <v>259</v>
      </c>
      <c r="Z168" s="375">
        <f t="shared" si="97"/>
        <v>3.52</v>
      </c>
      <c r="AA168" s="381" t="str">
        <f t="shared" si="98"/>
        <v/>
      </c>
      <c r="AB168" s="271" t="str">
        <f t="shared" si="100"/>
        <v>DELETE</v>
      </c>
      <c r="AC168" s="282" t="str">
        <f t="shared" si="87"/>
        <v/>
      </c>
      <c r="AD168" s="392">
        <f t="shared" si="88"/>
        <v>0</v>
      </c>
      <c r="AE168" s="392">
        <f t="shared" si="89"/>
        <v>0</v>
      </c>
      <c r="AF168" s="270">
        <f t="shared" si="90"/>
        <v>0</v>
      </c>
      <c r="AG168" s="256">
        <f t="shared" si="76"/>
        <v>0.87000000000000011</v>
      </c>
      <c r="AH168" s="257">
        <f t="shared" si="77"/>
        <v>0.32830188679245298</v>
      </c>
      <c r="AI168" s="258" t="str">
        <f t="shared" si="78"/>
        <v>WARNING</v>
      </c>
      <c r="AJ168" s="259">
        <f t="shared" si="79"/>
        <v>3.52</v>
      </c>
      <c r="AK168" s="351">
        <f t="shared" si="80"/>
        <v>2.65</v>
      </c>
      <c r="AL168" s="338"/>
      <c r="AM168" s="337"/>
      <c r="AN168" s="338"/>
      <c r="AO168" s="339"/>
      <c r="AP168" s="34"/>
      <c r="AQ168" s="34"/>
      <c r="AR168" s="34"/>
      <c r="AS168" s="34"/>
      <c r="AT168" s="34"/>
      <c r="BR168" s="34"/>
    </row>
    <row r="169" spans="1:70" x14ac:dyDescent="0.2">
      <c r="A169" s="102">
        <f>IF('ΑΝΑΨΥΚ ΧΥΜ ΕΜΦ ΝΕΡΟ'!A44="","",'ΑΝΑΨΥΚ ΧΥΜ ΕΜΦ ΝΕΡΟ'!A44)</f>
        <v>8</v>
      </c>
      <c r="B169" s="72" t="str">
        <f>IF('ΑΝΑΨΥΚ ΧΥΜ ΕΜΦ ΝΕΡΟ'!B44="","",'ΑΝΑΨΥΚ ΧΥΜ ΕΜΦ ΝΕΡΟ'!B44)</f>
        <v>ΚΥΚΚΟΣ Φυσικό μεταλλικό νερό 12x0,5l</v>
      </c>
      <c r="C169" s="198" t="str">
        <f>IF('ΑΝΑΨΥΚ ΧΥΜ ΕΜΦ ΝΕΡΟ'!C44="","",'ΑΝΑΨΥΚ ΧΥΜ ΕΜΦ ΝΕΡΟ'!C44)</f>
        <v/>
      </c>
      <c r="D169" s="199" t="str">
        <f>IF('ΑΝΑΨΥΚ ΧΥΜ ΕΜΦ ΝΕΡΟ'!D44="","",'ΑΝΑΨΥΚ ΧΥΜ ΕΜΦ ΝΕΡΟ'!D44)</f>
        <v/>
      </c>
      <c r="E169" s="198">
        <f>IF('ΑΝΑΨΥΚ ΧΥΜ ΕΜΦ ΝΕΡΟ'!E44="","",'ΑΝΑΨΥΚ ΧΥΜ ΕΜΦ ΝΕΡΟ'!E44)</f>
        <v>2.6</v>
      </c>
      <c r="F169" s="199" t="str">
        <f>IF('ΑΝΑΨΥΚ ΧΥΜ ΕΜΦ ΝΕΡΟ'!F44="","",'ΑΝΑΨΥΚ ΧΥΜ ΕΜΦ ΝΕΡΟ'!F44)</f>
        <v/>
      </c>
      <c r="G169" s="198" t="str">
        <f>IF('ΑΝΑΨΥΚ ΧΥΜ ΕΜΦ ΝΕΡΟ'!G44="","",'ΑΝΑΨΥΚ ΧΥΜ ΕΜΦ ΝΕΡΟ'!G44)</f>
        <v/>
      </c>
      <c r="H169" s="199" t="str">
        <f>IF('ΑΝΑΨΥΚ ΧΥΜ ΕΜΦ ΝΕΡΟ'!H44="","",'ΑΝΑΨΥΚ ΧΥΜ ΕΜΦ ΝΕΡΟ'!H44)</f>
        <v/>
      </c>
      <c r="I169" s="198">
        <f>IF('ΑΝΑΨΥΚ ΧΥΜ ΕΜΦ ΝΕΡΟ'!I44="","",'ΑΝΑΨΥΚ ΧΥΜ ΕΜΦ ΝΕΡΟ'!I44)</f>
        <v>3.52</v>
      </c>
      <c r="J169" s="199" t="str">
        <f>IF('ΑΝΑΨΥΚ ΧΥΜ ΕΜΦ ΝΕΡΟ'!J44="","",'ΑΝΑΨΥΚ ΧΥΜ ΕΜΦ ΝΕΡΟ'!J44)</f>
        <v/>
      </c>
      <c r="K169" s="66" t="str">
        <f t="shared" si="99"/>
        <v>DELETE</v>
      </c>
      <c r="L169" s="359">
        <v>3.12</v>
      </c>
      <c r="M169" s="360" t="s">
        <v>259</v>
      </c>
      <c r="N169" s="375" t="str">
        <f t="shared" si="91"/>
        <v/>
      </c>
      <c r="O169" s="376" t="str">
        <f t="shared" si="92"/>
        <v/>
      </c>
      <c r="P169" s="361">
        <v>2.15</v>
      </c>
      <c r="Q169" s="361" t="s">
        <v>258</v>
      </c>
      <c r="R169" s="375">
        <f t="shared" si="93"/>
        <v>2.6</v>
      </c>
      <c r="S169" s="379" t="str">
        <f t="shared" si="94"/>
        <v/>
      </c>
      <c r="T169" s="359">
        <v>3.35</v>
      </c>
      <c r="U169" s="360" t="s">
        <v>259</v>
      </c>
      <c r="V169" s="375" t="str">
        <f t="shared" si="95"/>
        <v/>
      </c>
      <c r="W169" s="379" t="str">
        <f t="shared" si="96"/>
        <v/>
      </c>
      <c r="X169" s="359">
        <v>3.52</v>
      </c>
      <c r="Y169" s="360" t="s">
        <v>259</v>
      </c>
      <c r="Z169" s="375">
        <f t="shared" si="97"/>
        <v>3.52</v>
      </c>
      <c r="AA169" s="381" t="str">
        <f t="shared" si="98"/>
        <v/>
      </c>
      <c r="AB169" s="271" t="str">
        <f t="shared" si="100"/>
        <v>DELETE</v>
      </c>
      <c r="AC169" s="282" t="str">
        <f t="shared" si="87"/>
        <v/>
      </c>
      <c r="AD169" s="392">
        <f t="shared" si="88"/>
        <v>0.45000000000000018</v>
      </c>
      <c r="AE169" s="392" t="str">
        <f t="shared" si="89"/>
        <v/>
      </c>
      <c r="AF169" s="270">
        <f t="shared" si="90"/>
        <v>0</v>
      </c>
      <c r="AG169" s="256">
        <f t="shared" si="76"/>
        <v>0.91999999999999993</v>
      </c>
      <c r="AH169" s="257">
        <f t="shared" si="77"/>
        <v>0.3538461538461537</v>
      </c>
      <c r="AI169" s="258" t="str">
        <f t="shared" si="78"/>
        <v>WARNING</v>
      </c>
      <c r="AJ169" s="259">
        <f t="shared" si="79"/>
        <v>3.52</v>
      </c>
      <c r="AK169" s="351">
        <f t="shared" si="80"/>
        <v>2.6</v>
      </c>
      <c r="AL169" s="338"/>
      <c r="AM169" s="337"/>
      <c r="AN169" s="338"/>
      <c r="AO169" s="339"/>
      <c r="AP169" s="34"/>
      <c r="AQ169" s="34"/>
      <c r="AR169" s="34"/>
      <c r="AS169" s="34"/>
      <c r="AT169" s="34"/>
      <c r="BR169" s="34"/>
    </row>
    <row r="170" spans="1:70" x14ac:dyDescent="0.2">
      <c r="A170" s="102">
        <f>IF('ΑΝΑΨΥΚ ΧΥΜ ΕΜΦ ΝΕΡΟ'!A45="","",'ΑΝΑΨΥΚ ΧΥΜ ΕΜΦ ΝΕΡΟ'!A45)</f>
        <v>9</v>
      </c>
      <c r="B170" s="72" t="str">
        <f>IF('ΑΝΑΨΥΚ ΧΥΜ ΕΜΦ ΝΕΡΟ'!B45="","",'ΑΝΑΨΥΚ ΧΥΜ ΕΜΦ ΝΕΡΟ'!B45)</f>
        <v>ΑΥΡΑ Φυσικό μεταλλικό νερό 6x0,5L</v>
      </c>
      <c r="C170" s="198" t="str">
        <f>IF('ΑΝΑΨΥΚ ΧΥΜ ΕΜΦ ΝΕΡΟ'!C45="","",'ΑΝΑΨΥΚ ΧΥΜ ΕΜΦ ΝΕΡΟ'!C45)</f>
        <v/>
      </c>
      <c r="D170" s="199" t="str">
        <f>IF('ΑΝΑΨΥΚ ΧΥΜ ΕΜΦ ΝΕΡΟ'!D45="","",'ΑΝΑΨΥΚ ΧΥΜ ΕΜΦ ΝΕΡΟ'!D45)</f>
        <v/>
      </c>
      <c r="E170" s="198" t="str">
        <f>IF('ΑΝΑΨΥΚ ΧΥΜ ΕΜΦ ΝΕΡΟ'!E45="","",'ΑΝΑΨΥΚ ΧΥΜ ΕΜΦ ΝΕΡΟ'!E45)</f>
        <v/>
      </c>
      <c r="F170" s="199" t="str">
        <f>IF('ΑΝΑΨΥΚ ΧΥΜ ΕΜΦ ΝΕΡΟ'!F45="","",'ΑΝΑΨΥΚ ΧΥΜ ΕΜΦ ΝΕΡΟ'!F45)</f>
        <v/>
      </c>
      <c r="G170" s="198" t="str">
        <f>IF('ΑΝΑΨΥΚ ΧΥΜ ΕΜΦ ΝΕΡΟ'!G45="","",'ΑΝΑΨΥΚ ΧΥΜ ΕΜΦ ΝΕΡΟ'!G45)</f>
        <v/>
      </c>
      <c r="H170" s="199" t="str">
        <f>IF('ΑΝΑΨΥΚ ΧΥΜ ΕΜΦ ΝΕΡΟ'!H45="","",'ΑΝΑΨΥΚ ΧΥΜ ΕΜΦ ΝΕΡΟ'!H45)</f>
        <v/>
      </c>
      <c r="I170" s="198" t="str">
        <f>IF('ΑΝΑΨΥΚ ΧΥΜ ΕΜΦ ΝΕΡΟ'!I45="","",'ΑΝΑΨΥΚ ΧΥΜ ΕΜΦ ΝΕΡΟ'!I45)</f>
        <v/>
      </c>
      <c r="J170" s="199" t="str">
        <f>IF('ΑΝΑΨΥΚ ΧΥΜ ΕΜΦ ΝΕΡΟ'!J45="","",'ΑΝΑΨΥΚ ΧΥΜ ΕΜΦ ΝΕΡΟ'!J45)</f>
        <v/>
      </c>
      <c r="K170" s="66" t="str">
        <f t="shared" si="99"/>
        <v>DELETE</v>
      </c>
      <c r="L170" s="359" t="s">
        <v>259</v>
      </c>
      <c r="M170" s="360" t="s">
        <v>259</v>
      </c>
      <c r="N170" s="375" t="str">
        <f t="shared" si="91"/>
        <v/>
      </c>
      <c r="O170" s="376" t="str">
        <f t="shared" si="92"/>
        <v/>
      </c>
      <c r="P170" s="361" t="s">
        <v>259</v>
      </c>
      <c r="Q170" s="361" t="s">
        <v>259</v>
      </c>
      <c r="R170" s="375" t="str">
        <f t="shared" si="93"/>
        <v/>
      </c>
      <c r="S170" s="379" t="str">
        <f t="shared" si="94"/>
        <v/>
      </c>
      <c r="T170" s="359" t="s">
        <v>259</v>
      </c>
      <c r="U170" s="360" t="s">
        <v>259</v>
      </c>
      <c r="V170" s="375" t="str">
        <f t="shared" si="95"/>
        <v/>
      </c>
      <c r="W170" s="379" t="str">
        <f t="shared" si="96"/>
        <v/>
      </c>
      <c r="X170" s="359" t="s">
        <v>259</v>
      </c>
      <c r="Y170" s="360" t="s">
        <v>259</v>
      </c>
      <c r="Z170" s="375" t="str">
        <f t="shared" si="97"/>
        <v/>
      </c>
      <c r="AA170" s="381" t="str">
        <f t="shared" si="98"/>
        <v/>
      </c>
      <c r="AB170" s="271" t="str">
        <f t="shared" si="100"/>
        <v>DELETE</v>
      </c>
      <c r="AC170" s="282" t="str">
        <f t="shared" si="87"/>
        <v/>
      </c>
      <c r="AD170" s="392" t="str">
        <f t="shared" si="88"/>
        <v/>
      </c>
      <c r="AE170" s="392" t="str">
        <f t="shared" si="89"/>
        <v/>
      </c>
      <c r="AF170" s="270" t="str">
        <f t="shared" si="90"/>
        <v/>
      </c>
      <c r="AG170" s="256" t="str">
        <f t="shared" si="76"/>
        <v/>
      </c>
      <c r="AH170" s="257" t="str">
        <f t="shared" si="77"/>
        <v/>
      </c>
      <c r="AI170" s="258" t="str">
        <f t="shared" si="78"/>
        <v/>
      </c>
      <c r="AJ170" s="259" t="str">
        <f t="shared" si="79"/>
        <v/>
      </c>
      <c r="AK170" s="351" t="str">
        <f t="shared" si="80"/>
        <v/>
      </c>
      <c r="AL170" s="338"/>
      <c r="AM170" s="337"/>
      <c r="AN170" s="338"/>
      <c r="AO170" s="339"/>
      <c r="AP170" s="34"/>
      <c r="AQ170" s="34"/>
      <c r="AR170" s="34"/>
      <c r="AS170" s="34"/>
      <c r="AT170" s="34"/>
      <c r="BR170" s="34"/>
    </row>
    <row r="171" spans="1:70" x14ac:dyDescent="0.2">
      <c r="A171" s="102">
        <f>IF('ΑΝΑΨΥΚ ΧΥΜ ΕΜΦ ΝΕΡΟ'!A46="","",'ΑΝΑΨΥΚ ΧΥΜ ΕΜΦ ΝΕΡΟ'!A46)</f>
        <v>10</v>
      </c>
      <c r="B171" s="72" t="str">
        <f>IF('ΑΝΑΨΥΚ ΧΥΜ ΕΜΦ ΝΕΡΟ'!B46="","",'ΑΝΑΨΥΚ ΧΥΜ ΕΜΦ ΝΕΡΟ'!B46)</f>
        <v>ΑΓ. ΝΙΚΟΛΑΟΣ Φυσικό μεταλλικό νερό 12x0,5l</v>
      </c>
      <c r="C171" s="198" t="str">
        <f>IF('ΑΝΑΨΥΚ ΧΥΜ ΕΜΦ ΝΕΡΟ'!C46="","",'ΑΝΑΨΥΚ ΧΥΜ ΕΜΦ ΝΕΡΟ'!C46)</f>
        <v/>
      </c>
      <c r="D171" s="199" t="str">
        <f>IF('ΑΝΑΨΥΚ ΧΥΜ ΕΜΦ ΝΕΡΟ'!D46="","",'ΑΝΑΨΥΚ ΧΥΜ ΕΜΦ ΝΕΡΟ'!D46)</f>
        <v/>
      </c>
      <c r="E171" s="198">
        <f>IF('ΑΝΑΨΥΚ ΧΥΜ ΕΜΦ ΝΕΡΟ'!E46="","",'ΑΝΑΨΥΚ ΧΥΜ ΕΜΦ ΝΕΡΟ'!E46)</f>
        <v>2.35</v>
      </c>
      <c r="F171" s="199" t="str">
        <f>IF('ΑΝΑΨΥΚ ΧΥΜ ΕΜΦ ΝΕΡΟ'!F46="","",'ΑΝΑΨΥΚ ΧΥΜ ΕΜΦ ΝΕΡΟ'!F46)</f>
        <v/>
      </c>
      <c r="G171" s="198">
        <f>IF('ΑΝΑΨΥΚ ΧΥΜ ΕΜΦ ΝΕΡΟ'!G46="","",'ΑΝΑΨΥΚ ΧΥΜ ΕΜΦ ΝΕΡΟ'!G46)</f>
        <v>2.75</v>
      </c>
      <c r="H171" s="199" t="str">
        <f>IF('ΑΝΑΨΥΚ ΧΥΜ ΕΜΦ ΝΕΡΟ'!H46="","",'ΑΝΑΨΥΚ ΧΥΜ ΕΜΦ ΝΕΡΟ'!H46)</f>
        <v/>
      </c>
      <c r="I171" s="198">
        <f>IF('ΑΝΑΨΥΚ ΧΥΜ ΕΜΦ ΝΕΡΟ'!I46="","",'ΑΝΑΨΥΚ ΧΥΜ ΕΜΦ ΝΕΡΟ'!I46)</f>
        <v>3.43</v>
      </c>
      <c r="J171" s="199" t="str">
        <f>IF('ΑΝΑΨΥΚ ΧΥΜ ΕΜΦ ΝΕΡΟ'!J46="","",'ΑΝΑΨΥΚ ΧΥΜ ΕΜΦ ΝΕΡΟ'!J46)</f>
        <v/>
      </c>
      <c r="K171" s="66" t="str">
        <f t="shared" si="99"/>
        <v>DELETE</v>
      </c>
      <c r="L171" s="359" t="s">
        <v>259</v>
      </c>
      <c r="M171" s="360" t="s">
        <v>259</v>
      </c>
      <c r="N171" s="375" t="str">
        <f t="shared" si="91"/>
        <v/>
      </c>
      <c r="O171" s="376" t="str">
        <f t="shared" si="92"/>
        <v/>
      </c>
      <c r="P171" s="361">
        <v>2.35</v>
      </c>
      <c r="Q171" s="361" t="s">
        <v>259</v>
      </c>
      <c r="R171" s="375">
        <f t="shared" si="93"/>
        <v>2.35</v>
      </c>
      <c r="S171" s="379" t="str">
        <f t="shared" si="94"/>
        <v/>
      </c>
      <c r="T171" s="359">
        <v>2.75</v>
      </c>
      <c r="U171" s="360" t="s">
        <v>259</v>
      </c>
      <c r="V171" s="375">
        <f t="shared" si="95"/>
        <v>2.75</v>
      </c>
      <c r="W171" s="379" t="str">
        <f t="shared" si="96"/>
        <v/>
      </c>
      <c r="X171" s="359">
        <v>3.43</v>
      </c>
      <c r="Y171" s="360" t="s">
        <v>259</v>
      </c>
      <c r="Z171" s="375">
        <f t="shared" si="97"/>
        <v>3.43</v>
      </c>
      <c r="AA171" s="381" t="str">
        <f t="shared" si="98"/>
        <v/>
      </c>
      <c r="AB171" s="271" t="str">
        <f t="shared" si="100"/>
        <v>DELETE</v>
      </c>
      <c r="AC171" s="282" t="str">
        <f t="shared" si="87"/>
        <v/>
      </c>
      <c r="AD171" s="392">
        <f t="shared" si="88"/>
        <v>0</v>
      </c>
      <c r="AE171" s="392">
        <f t="shared" si="89"/>
        <v>0</v>
      </c>
      <c r="AF171" s="270">
        <f t="shared" si="90"/>
        <v>0</v>
      </c>
      <c r="AG171" s="256">
        <f t="shared" si="76"/>
        <v>1.08</v>
      </c>
      <c r="AH171" s="257">
        <f t="shared" si="77"/>
        <v>0.45957446808510638</v>
      </c>
      <c r="AI171" s="258" t="str">
        <f t="shared" si="78"/>
        <v>WARNING</v>
      </c>
      <c r="AJ171" s="259">
        <f t="shared" si="79"/>
        <v>3.43</v>
      </c>
      <c r="AK171" s="351">
        <f t="shared" si="80"/>
        <v>2.35</v>
      </c>
      <c r="AL171" s="338"/>
      <c r="AM171" s="337"/>
      <c r="AN171" s="338"/>
      <c r="AO171" s="339"/>
      <c r="AP171" s="34"/>
      <c r="AQ171" s="34"/>
      <c r="AR171" s="34"/>
      <c r="AS171" s="34"/>
      <c r="AT171" s="34"/>
      <c r="BR171" s="34"/>
    </row>
    <row r="172" spans="1:70" x14ac:dyDescent="0.2">
      <c r="A172" s="63"/>
      <c r="B172" s="69"/>
      <c r="C172" s="150">
        <f>SUM(C162:C171)</f>
        <v>0</v>
      </c>
      <c r="D172" s="151"/>
      <c r="E172" s="150">
        <f>SUM(E162:E171)</f>
        <v>21.400000000000002</v>
      </c>
      <c r="F172" s="151"/>
      <c r="G172" s="150">
        <f>SUM(G162:G171)</f>
        <v>20.81</v>
      </c>
      <c r="H172" s="151"/>
      <c r="I172" s="150">
        <f>SUM(I162:I171)</f>
        <v>18.400000000000002</v>
      </c>
      <c r="J172" s="151"/>
      <c r="K172" s="66"/>
      <c r="L172" s="359"/>
      <c r="M172" s="360"/>
      <c r="N172" s="375"/>
      <c r="O172" s="376"/>
      <c r="P172" s="361"/>
      <c r="Q172" s="361"/>
      <c r="R172" s="375"/>
      <c r="S172" s="379"/>
      <c r="T172" s="359"/>
      <c r="U172" s="360"/>
      <c r="V172" s="375"/>
      <c r="W172" s="379"/>
      <c r="X172" s="359"/>
      <c r="Y172" s="360"/>
      <c r="Z172" s="375"/>
      <c r="AA172" s="381"/>
      <c r="AB172" s="271"/>
      <c r="AC172" s="282"/>
      <c r="AD172" s="392"/>
      <c r="AE172" s="392"/>
      <c r="AF172" s="270"/>
      <c r="AG172" s="256"/>
      <c r="AH172" s="257"/>
      <c r="AI172" s="258"/>
      <c r="AJ172" s="259"/>
      <c r="AK172" s="351"/>
      <c r="AL172" s="338"/>
      <c r="AM172" s="337"/>
      <c r="AN172" s="338"/>
      <c r="AO172" s="339"/>
      <c r="AP172" s="34"/>
      <c r="AQ172" s="34"/>
      <c r="AR172" s="34"/>
      <c r="AS172" s="34"/>
      <c r="AT172" s="34"/>
      <c r="BR172" s="34"/>
    </row>
    <row r="173" spans="1:70" ht="15.75" x14ac:dyDescent="0.25">
      <c r="A173" s="71"/>
      <c r="B173" s="70" t="s">
        <v>68</v>
      </c>
      <c r="C173" s="148"/>
      <c r="D173" s="152"/>
      <c r="E173" s="148"/>
      <c r="F173" s="152"/>
      <c r="G173" s="148"/>
      <c r="H173" s="152"/>
      <c r="I173" s="148"/>
      <c r="J173" s="152"/>
      <c r="K173" s="66"/>
      <c r="L173" s="359"/>
      <c r="M173" s="360"/>
      <c r="N173" s="375"/>
      <c r="O173" s="376"/>
      <c r="P173" s="361"/>
      <c r="Q173" s="361"/>
      <c r="R173" s="375"/>
      <c r="S173" s="379"/>
      <c r="T173" s="359"/>
      <c r="U173" s="360"/>
      <c r="V173" s="375"/>
      <c r="W173" s="379"/>
      <c r="X173" s="359"/>
      <c r="Y173" s="360"/>
      <c r="Z173" s="375"/>
      <c r="AA173" s="381"/>
      <c r="AB173" s="271"/>
      <c r="AC173" s="282"/>
      <c r="AD173" s="392"/>
      <c r="AE173" s="392"/>
      <c r="AF173" s="270"/>
      <c r="AG173" s="256"/>
      <c r="AH173" s="257"/>
      <c r="AI173" s="258"/>
      <c r="AJ173" s="259"/>
      <c r="AK173" s="351"/>
      <c r="AL173" s="338"/>
      <c r="AM173" s="337"/>
      <c r="AN173" s="338"/>
      <c r="AO173" s="339"/>
      <c r="AP173" s="34"/>
      <c r="AQ173" s="34"/>
      <c r="AR173" s="34"/>
      <c r="AS173" s="34"/>
      <c r="AT173" s="34"/>
      <c r="BR173" s="34"/>
    </row>
    <row r="174" spans="1:70" x14ac:dyDescent="0.2">
      <c r="A174" s="373">
        <f>IF('ΟΣΠΡΙΑ ΦΡΟΥΤΑ ΚΑΙ ΛΑΧΑΝΙΚΑ'!A11="","",'ΟΣΠΡΙΑ ΦΡΟΥΤΑ ΚΑΙ ΛΑΧΑΝΙΚΑ'!A11)</f>
        <v>1</v>
      </c>
      <c r="B174" s="73" t="str">
        <f>IF('ΟΣΠΡΙΑ ΦΡΟΥΤΑ ΚΑΙ ΛΑΧΑΝΙΚΑ'!B11="","",'ΟΣΠΡΙΑ ΦΡΟΥΤΑ ΚΑΙ ΛΑΧΑΝΙΚΑ'!B11)</f>
        <v>ΣΟΛΕΑΣ Φασόλια 3Α Κυπριακά 1kg</v>
      </c>
      <c r="C174" s="198" t="str">
        <f>IF('ΟΣΠΡΙΑ ΦΡΟΥΤΑ ΚΑΙ ΛΑΧΑΝΙΚΑ'!C11="","",'ΟΣΠΡΙΑ ΦΡΟΥΤΑ ΚΑΙ ΛΑΧΑΝΙΚΑ'!C11)</f>
        <v/>
      </c>
      <c r="D174" s="199" t="str">
        <f>IF('ΟΣΠΡΙΑ ΦΡΟΥΤΑ ΚΑΙ ΛΑΧΑΝΙΚΑ'!D11="","",'ΟΣΠΡΙΑ ΦΡΟΥΤΑ ΚΑΙ ΛΑΧΑΝΙΚΑ'!D11)</f>
        <v/>
      </c>
      <c r="E174" s="198" t="str">
        <f>IF('ΟΣΠΡΙΑ ΦΡΟΥΤΑ ΚΑΙ ΛΑΧΑΝΙΚΑ'!E11="","",'ΟΣΠΡΙΑ ΦΡΟΥΤΑ ΚΑΙ ΛΑΧΑΝΙΚΑ'!E11)</f>
        <v/>
      </c>
      <c r="F174" s="199" t="str">
        <f>IF('ΟΣΠΡΙΑ ΦΡΟΥΤΑ ΚΑΙ ΛΑΧΑΝΙΚΑ'!F11="","",'ΟΣΠΡΙΑ ΦΡΟΥΤΑ ΚΑΙ ΛΑΧΑΝΙΚΑ'!F11)</f>
        <v/>
      </c>
      <c r="G174" s="198" t="str">
        <f>IF('ΟΣΠΡΙΑ ΦΡΟΥΤΑ ΚΑΙ ΛΑΧΑΝΙΚΑ'!G11="","",'ΟΣΠΡΙΑ ΦΡΟΥΤΑ ΚΑΙ ΛΑΧΑΝΙΚΑ'!G11)</f>
        <v/>
      </c>
      <c r="H174" s="199" t="str">
        <f>IF('ΟΣΠΡΙΑ ΦΡΟΥΤΑ ΚΑΙ ΛΑΧΑΝΙΚΑ'!H11="","",'ΟΣΠΡΙΑ ΦΡΟΥΤΑ ΚΑΙ ΛΑΧΑΝΙΚΑ'!H11)</f>
        <v/>
      </c>
      <c r="I174" s="198" t="str">
        <f>IF('ΟΣΠΡΙΑ ΦΡΟΥΤΑ ΚΑΙ ΛΑΧΑΝΙΚΑ'!I11="","",'ΟΣΠΡΙΑ ΦΡΟΥΤΑ ΚΑΙ ΛΑΧΑΝΙΚΑ'!I11)</f>
        <v/>
      </c>
      <c r="J174" s="199" t="str">
        <f>IF('ΟΣΠΡΙΑ ΦΡΟΥΤΑ ΚΑΙ ΛΑΧΑΝΙΚΑ'!J11="","",'ΟΣΠΡΙΑ ΦΡΟΥΤΑ ΚΑΙ ΛΑΧΑΝΙΚΑ'!J11)</f>
        <v/>
      </c>
      <c r="K174" s="66" t="str">
        <f t="shared" ref="K174:K181" si="101">IF(OR(C174="",E174="",G174="",I174=""),"DELETE","")</f>
        <v>DELETE</v>
      </c>
      <c r="L174" s="359" t="s">
        <v>259</v>
      </c>
      <c r="M174" s="360" t="s">
        <v>259</v>
      </c>
      <c r="N174" s="375" t="str">
        <f t="shared" si="91"/>
        <v/>
      </c>
      <c r="O174" s="376" t="str">
        <f t="shared" si="92"/>
        <v/>
      </c>
      <c r="P174" s="361" t="s">
        <v>259</v>
      </c>
      <c r="Q174" s="361" t="s">
        <v>259</v>
      </c>
      <c r="R174" s="375" t="str">
        <f t="shared" si="93"/>
        <v/>
      </c>
      <c r="S174" s="379" t="str">
        <f t="shared" si="94"/>
        <v/>
      </c>
      <c r="T174" s="359" t="s">
        <v>259</v>
      </c>
      <c r="U174" s="360" t="s">
        <v>259</v>
      </c>
      <c r="V174" s="375" t="str">
        <f t="shared" si="95"/>
        <v/>
      </c>
      <c r="W174" s="379" t="str">
        <f t="shared" si="96"/>
        <v/>
      </c>
      <c r="X174" s="359" t="s">
        <v>259</v>
      </c>
      <c r="Y174" s="360" t="s">
        <v>259</v>
      </c>
      <c r="Z174" s="375" t="str">
        <f t="shared" si="97"/>
        <v/>
      </c>
      <c r="AA174" s="381" t="str">
        <f t="shared" si="98"/>
        <v/>
      </c>
      <c r="AB174" s="271" t="str">
        <f t="shared" ref="AB174:AB181" si="102">IF(OR(L174="",N174="",P174="",R174="",T174="",V174="",X174="",Z174=""),"DELETE","")</f>
        <v>DELETE</v>
      </c>
      <c r="AC174" s="282" t="str">
        <f t="shared" si="87"/>
        <v/>
      </c>
      <c r="AD174" s="392" t="str">
        <f t="shared" si="88"/>
        <v/>
      </c>
      <c r="AE174" s="392" t="str">
        <f t="shared" si="89"/>
        <v/>
      </c>
      <c r="AF174" s="270" t="str">
        <f t="shared" si="90"/>
        <v/>
      </c>
      <c r="AG174" s="256" t="str">
        <f t="shared" si="76"/>
        <v/>
      </c>
      <c r="AH174" s="257" t="str">
        <f t="shared" si="77"/>
        <v/>
      </c>
      <c r="AI174" s="258" t="str">
        <f t="shared" si="78"/>
        <v/>
      </c>
      <c r="AJ174" s="259" t="str">
        <f t="shared" si="79"/>
        <v/>
      </c>
      <c r="AK174" s="351" t="str">
        <f t="shared" si="80"/>
        <v/>
      </c>
      <c r="AL174" s="338"/>
      <c r="AM174" s="337"/>
      <c r="AN174" s="338"/>
      <c r="AO174" s="339"/>
      <c r="AP174" s="34"/>
      <c r="AQ174" s="34"/>
      <c r="AR174" s="34"/>
      <c r="AS174" s="34"/>
      <c r="AT174" s="34"/>
      <c r="BR174" s="34"/>
    </row>
    <row r="175" spans="1:70" x14ac:dyDescent="0.2">
      <c r="A175" s="373">
        <f>IF('ΟΣΠΡΙΑ ΦΡΟΥΤΑ ΚΑΙ ΛΑΧΑΝΙΚΑ'!A12="","",'ΟΣΠΡΙΑ ΦΡΟΥΤΑ ΚΑΙ ΛΑΧΑΝΙΚΑ'!A12)</f>
        <v>2</v>
      </c>
      <c r="B175" s="73" t="str">
        <f>IF('ΟΣΠΡΙΑ ΦΡΟΥΤΑ ΚΑΙ ΛΑΧΑΝΙΚΑ'!B12="","",'ΟΣΠΡΙΑ ΦΡΟΥΤΑ ΚΑΙ ΛΑΧΑΝΙΚΑ'!B12)</f>
        <v>ΣΟΛΕΑΣ Φασόλια 3Α Εισαγόμενα 1kg</v>
      </c>
      <c r="C175" s="198">
        <f>IF('ΟΣΠΡΙΑ ΦΡΟΥΤΑ ΚΑΙ ΛΑΧΑΝΙΚΑ'!C12="","",'ΟΣΠΡΙΑ ΦΡΟΥΤΑ ΚΑΙ ΛΑΧΑΝΙΚΑ'!C12)</f>
        <v>2.71</v>
      </c>
      <c r="D175" s="199" t="str">
        <f>IF('ΟΣΠΡΙΑ ΦΡΟΥΤΑ ΚΑΙ ΛΑΧΑΝΙΚΑ'!D12="","",'ΟΣΠΡΙΑ ΦΡΟΥΤΑ ΚΑΙ ΛΑΧΑΝΙΚΑ'!D12)</f>
        <v/>
      </c>
      <c r="E175" s="198">
        <f>IF('ΟΣΠΡΙΑ ΦΡΟΥΤΑ ΚΑΙ ΛΑΧΑΝΙΚΑ'!E12="","",'ΟΣΠΡΙΑ ΦΡΟΥΤΑ ΚΑΙ ΛΑΧΑΝΙΚΑ'!E12)</f>
        <v>2.85</v>
      </c>
      <c r="F175" s="199" t="str">
        <f>IF('ΟΣΠΡΙΑ ΦΡΟΥΤΑ ΚΑΙ ΛΑΧΑΝΙΚΑ'!F12="","",'ΟΣΠΡΙΑ ΦΡΟΥΤΑ ΚΑΙ ΛΑΧΑΝΙΚΑ'!F12)</f>
        <v/>
      </c>
      <c r="G175" s="198" t="str">
        <f>IF('ΟΣΠΡΙΑ ΦΡΟΥΤΑ ΚΑΙ ΛΑΧΑΝΙΚΑ'!G12="","",'ΟΣΠΡΙΑ ΦΡΟΥΤΑ ΚΑΙ ΛΑΧΑΝΙΚΑ'!G12)</f>
        <v/>
      </c>
      <c r="H175" s="199" t="str">
        <f>IF('ΟΣΠΡΙΑ ΦΡΟΥΤΑ ΚΑΙ ΛΑΧΑΝΙΚΑ'!H12="","",'ΟΣΠΡΙΑ ΦΡΟΥΤΑ ΚΑΙ ΛΑΧΑΝΙΚΑ'!H12)</f>
        <v/>
      </c>
      <c r="I175" s="198" t="str">
        <f>IF('ΟΣΠΡΙΑ ΦΡΟΥΤΑ ΚΑΙ ΛΑΧΑΝΙΚΑ'!I12="","",'ΟΣΠΡΙΑ ΦΡΟΥΤΑ ΚΑΙ ΛΑΧΑΝΙΚΑ'!I12)</f>
        <v/>
      </c>
      <c r="J175" s="199" t="str">
        <f>IF('ΟΣΠΡΙΑ ΦΡΟΥΤΑ ΚΑΙ ΛΑΧΑΝΙΚΑ'!J12="","",'ΟΣΠΡΙΑ ΦΡΟΥΤΑ ΚΑΙ ΛΑΧΑΝΙΚΑ'!J12)</f>
        <v/>
      </c>
      <c r="K175" s="66" t="str">
        <f t="shared" si="101"/>
        <v>DELETE</v>
      </c>
      <c r="L175" s="359">
        <v>2.71</v>
      </c>
      <c r="M175" s="360" t="s">
        <v>259</v>
      </c>
      <c r="N175" s="375">
        <f t="shared" si="91"/>
        <v>2.71</v>
      </c>
      <c r="O175" s="376" t="str">
        <f t="shared" si="92"/>
        <v/>
      </c>
      <c r="P175" s="361">
        <v>2.85</v>
      </c>
      <c r="Q175" s="361" t="s">
        <v>259</v>
      </c>
      <c r="R175" s="375">
        <f t="shared" si="93"/>
        <v>2.85</v>
      </c>
      <c r="S175" s="379" t="str">
        <f t="shared" si="94"/>
        <v/>
      </c>
      <c r="T175" s="359" t="s">
        <v>259</v>
      </c>
      <c r="U175" s="360" t="s">
        <v>259</v>
      </c>
      <c r="V175" s="375" t="str">
        <f t="shared" si="95"/>
        <v/>
      </c>
      <c r="W175" s="379" t="str">
        <f t="shared" si="96"/>
        <v/>
      </c>
      <c r="X175" s="359" t="s">
        <v>259</v>
      </c>
      <c r="Y175" s="360" t="s">
        <v>259</v>
      </c>
      <c r="Z175" s="375" t="str">
        <f t="shared" si="97"/>
        <v/>
      </c>
      <c r="AA175" s="381" t="str">
        <f t="shared" si="98"/>
        <v/>
      </c>
      <c r="AB175" s="271" t="str">
        <f t="shared" si="102"/>
        <v>DELETE</v>
      </c>
      <c r="AC175" s="282">
        <f t="shared" si="87"/>
        <v>0</v>
      </c>
      <c r="AD175" s="392">
        <f t="shared" si="88"/>
        <v>0</v>
      </c>
      <c r="AE175" s="392" t="str">
        <f t="shared" si="89"/>
        <v/>
      </c>
      <c r="AF175" s="270" t="str">
        <f t="shared" si="90"/>
        <v/>
      </c>
      <c r="AG175" s="256">
        <f t="shared" si="76"/>
        <v>0.14000000000000012</v>
      </c>
      <c r="AH175" s="257">
        <f t="shared" si="77"/>
        <v>5.1660516605166018E-2</v>
      </c>
      <c r="AI175" s="258" t="str">
        <f t="shared" si="78"/>
        <v/>
      </c>
      <c r="AJ175" s="259">
        <f t="shared" si="79"/>
        <v>2.85</v>
      </c>
      <c r="AK175" s="351">
        <f t="shared" si="80"/>
        <v>2.71</v>
      </c>
      <c r="AL175" s="338"/>
      <c r="AM175" s="337"/>
      <c r="AN175" s="338"/>
      <c r="AO175" s="339"/>
      <c r="AP175" s="34"/>
      <c r="AQ175" s="34"/>
      <c r="AR175" s="34"/>
      <c r="AS175" s="34"/>
      <c r="AT175" s="34"/>
      <c r="BR175" s="34"/>
    </row>
    <row r="176" spans="1:70" x14ac:dyDescent="0.2">
      <c r="A176" s="373">
        <f>IF('ΟΣΠΡΙΑ ΦΡΟΥΤΑ ΚΑΙ ΛΑΧΑΝΙΚΑ'!A13="","",'ΟΣΠΡΙΑ ΦΡΟΥΤΑ ΚΑΙ ΛΑΧΑΝΙΚΑ'!A13)</f>
        <v>3</v>
      </c>
      <c r="B176" s="73" t="str">
        <f>IF('ΟΣΠΡΙΑ ΦΡΟΥΤΑ ΚΑΙ ΛΑΧΑΝΙΚΑ'!B13="","",'ΟΣΠΡΙΑ ΦΡΟΥΤΑ ΚΑΙ ΛΑΧΑΝΙΚΑ'!B13)</f>
        <v>ΚΑΟΥΡΗΣ Φασόλια Εισαγόμενα  1kg</v>
      </c>
      <c r="C176" s="198" t="str">
        <f>IF('ΟΣΠΡΙΑ ΦΡΟΥΤΑ ΚΑΙ ΛΑΧΑΝΙΚΑ'!C13="","",'ΟΣΠΡΙΑ ΦΡΟΥΤΑ ΚΑΙ ΛΑΧΑΝΙΚΑ'!C13)</f>
        <v/>
      </c>
      <c r="D176" s="199" t="str">
        <f>IF('ΟΣΠΡΙΑ ΦΡΟΥΤΑ ΚΑΙ ΛΑΧΑΝΙΚΑ'!D13="","",'ΟΣΠΡΙΑ ΦΡΟΥΤΑ ΚΑΙ ΛΑΧΑΝΙΚΑ'!D13)</f>
        <v/>
      </c>
      <c r="E176" s="198">
        <f>IF('ΟΣΠΡΙΑ ΦΡΟΥΤΑ ΚΑΙ ΛΑΧΑΝΙΚΑ'!E13="","",'ΟΣΠΡΙΑ ΦΡΟΥΤΑ ΚΑΙ ΛΑΧΑΝΙΚΑ'!E13)</f>
        <v>3.38</v>
      </c>
      <c r="F176" s="199" t="str">
        <f>IF('ΟΣΠΡΙΑ ΦΡΟΥΤΑ ΚΑΙ ΛΑΧΑΝΙΚΑ'!F13="","",'ΟΣΠΡΙΑ ΦΡΟΥΤΑ ΚΑΙ ΛΑΧΑΝΙΚΑ'!F13)</f>
        <v/>
      </c>
      <c r="G176" s="198" t="str">
        <f>IF('ΟΣΠΡΙΑ ΦΡΟΥΤΑ ΚΑΙ ΛΑΧΑΝΙΚΑ'!G13="","",'ΟΣΠΡΙΑ ΦΡΟΥΤΑ ΚΑΙ ΛΑΧΑΝΙΚΑ'!G13)</f>
        <v/>
      </c>
      <c r="H176" s="199" t="str">
        <f>IF('ΟΣΠΡΙΑ ΦΡΟΥΤΑ ΚΑΙ ΛΑΧΑΝΙΚΑ'!H13="","",'ΟΣΠΡΙΑ ΦΡΟΥΤΑ ΚΑΙ ΛΑΧΑΝΙΚΑ'!H13)</f>
        <v/>
      </c>
      <c r="I176" s="198" t="str">
        <f>IF('ΟΣΠΡΙΑ ΦΡΟΥΤΑ ΚΑΙ ΛΑΧΑΝΙΚΑ'!I13="","",'ΟΣΠΡΙΑ ΦΡΟΥΤΑ ΚΑΙ ΛΑΧΑΝΙΚΑ'!I13)</f>
        <v/>
      </c>
      <c r="J176" s="199" t="str">
        <f>IF('ΟΣΠΡΙΑ ΦΡΟΥΤΑ ΚΑΙ ΛΑΧΑΝΙΚΑ'!J13="","",'ΟΣΠΡΙΑ ΦΡΟΥΤΑ ΚΑΙ ΛΑΧΑΝΙΚΑ'!J13)</f>
        <v/>
      </c>
      <c r="K176" s="66" t="str">
        <f t="shared" si="101"/>
        <v>DELETE</v>
      </c>
      <c r="L176" s="359" t="s">
        <v>259</v>
      </c>
      <c r="M176" s="360" t="s">
        <v>259</v>
      </c>
      <c r="N176" s="375" t="str">
        <f t="shared" si="91"/>
        <v/>
      </c>
      <c r="O176" s="376" t="str">
        <f t="shared" si="92"/>
        <v/>
      </c>
      <c r="P176" s="361">
        <v>2.77</v>
      </c>
      <c r="Q176" s="361" t="s">
        <v>259</v>
      </c>
      <c r="R176" s="375">
        <f t="shared" si="93"/>
        <v>3.38</v>
      </c>
      <c r="S176" s="379" t="str">
        <f t="shared" si="94"/>
        <v/>
      </c>
      <c r="T176" s="359" t="s">
        <v>259</v>
      </c>
      <c r="U176" s="360" t="s">
        <v>259</v>
      </c>
      <c r="V176" s="375" t="str">
        <f t="shared" si="95"/>
        <v/>
      </c>
      <c r="W176" s="379" t="str">
        <f t="shared" si="96"/>
        <v/>
      </c>
      <c r="X176" s="359" t="s">
        <v>259</v>
      </c>
      <c r="Y176" s="360" t="s">
        <v>259</v>
      </c>
      <c r="Z176" s="375" t="str">
        <f t="shared" si="97"/>
        <v/>
      </c>
      <c r="AA176" s="381" t="str">
        <f t="shared" si="98"/>
        <v/>
      </c>
      <c r="AB176" s="271" t="str">
        <f t="shared" si="102"/>
        <v>DELETE</v>
      </c>
      <c r="AC176" s="282" t="str">
        <f t="shared" si="87"/>
        <v/>
      </c>
      <c r="AD176" s="392">
        <f t="shared" si="88"/>
        <v>0.60999999999999988</v>
      </c>
      <c r="AE176" s="392" t="str">
        <f t="shared" si="89"/>
        <v/>
      </c>
      <c r="AF176" s="270" t="str">
        <f t="shared" si="90"/>
        <v/>
      </c>
      <c r="AG176" s="256">
        <f t="shared" si="76"/>
        <v>0</v>
      </c>
      <c r="AH176" s="257">
        <f t="shared" si="77"/>
        <v>0</v>
      </c>
      <c r="AI176" s="258" t="str">
        <f t="shared" si="78"/>
        <v/>
      </c>
      <c r="AJ176" s="259">
        <f t="shared" si="79"/>
        <v>3.38</v>
      </c>
      <c r="AK176" s="351">
        <f t="shared" si="80"/>
        <v>3.38</v>
      </c>
      <c r="AL176" s="338" t="s">
        <v>381</v>
      </c>
      <c r="AM176" s="337"/>
      <c r="AN176" s="338"/>
      <c r="AO176" s="339"/>
      <c r="AP176" s="34"/>
      <c r="AQ176" s="34"/>
      <c r="AR176" s="34"/>
      <c r="AS176" s="34"/>
      <c r="AT176" s="34"/>
      <c r="BR176" s="34"/>
    </row>
    <row r="177" spans="1:70" x14ac:dyDescent="0.2">
      <c r="A177" s="373">
        <f>IF('ΟΣΠΡΙΑ ΦΡΟΥΤΑ ΚΑΙ ΛΑΧΑΝΙΚΑ'!A14="","",'ΟΣΠΡΙΑ ΦΡΟΥΤΑ ΚΑΙ ΛΑΧΑΝΙΚΑ'!A14)</f>
        <v>4</v>
      </c>
      <c r="B177" s="73" t="str">
        <f>IF('ΟΣΠΡΙΑ ΦΡΟΥΤΑ ΚΑΙ ΛΑΧΑΝΙΚΑ'!B14="","",'ΟΣΠΡΙΑ ΦΡΟΥΤΑ ΚΑΙ ΛΑΧΑΝΙΚΑ'!B14)</f>
        <v xml:space="preserve">Φακές χονδρές 3άλφα εισαγόμενες 500g </v>
      </c>
      <c r="C177" s="198" t="str">
        <f>IF('ΟΣΠΡΙΑ ΦΡΟΥΤΑ ΚΑΙ ΛΑΧΑΝΙΚΑ'!C14="","",'ΟΣΠΡΙΑ ΦΡΟΥΤΑ ΚΑΙ ΛΑΧΑΝΙΚΑ'!C14)</f>
        <v/>
      </c>
      <c r="D177" s="199" t="str">
        <f>IF('ΟΣΠΡΙΑ ΦΡΟΥΤΑ ΚΑΙ ΛΑΧΑΝΙΚΑ'!D14="","",'ΟΣΠΡΙΑ ΦΡΟΥΤΑ ΚΑΙ ΛΑΧΑΝΙΚΑ'!D14)</f>
        <v/>
      </c>
      <c r="E177" s="198" t="str">
        <f>IF('ΟΣΠΡΙΑ ΦΡΟΥΤΑ ΚΑΙ ΛΑΧΑΝΙΚΑ'!E14="","",'ΟΣΠΡΙΑ ΦΡΟΥΤΑ ΚΑΙ ΛΑΧΑΝΙΚΑ'!E14)</f>
        <v/>
      </c>
      <c r="F177" s="199" t="str">
        <f>IF('ΟΣΠΡΙΑ ΦΡΟΥΤΑ ΚΑΙ ΛΑΧΑΝΙΚΑ'!F14="","",'ΟΣΠΡΙΑ ΦΡΟΥΤΑ ΚΑΙ ΛΑΧΑΝΙΚΑ'!F14)</f>
        <v/>
      </c>
      <c r="G177" s="198">
        <f>IF('ΟΣΠΡΙΑ ΦΡΟΥΤΑ ΚΑΙ ΛΑΧΑΝΙΚΑ'!G14="","",'ΟΣΠΡΙΑ ΦΡΟΥΤΑ ΚΑΙ ΛΑΧΑΝΙΚΑ'!G14)</f>
        <v>1.65</v>
      </c>
      <c r="H177" s="199" t="str">
        <f>IF('ΟΣΠΡΙΑ ΦΡΟΥΤΑ ΚΑΙ ΛΑΧΑΝΙΚΑ'!H14="","",'ΟΣΠΡΙΑ ΦΡΟΥΤΑ ΚΑΙ ΛΑΧΑΝΙΚΑ'!H14)</f>
        <v/>
      </c>
      <c r="I177" s="198">
        <f>IF('ΟΣΠΡΙΑ ΦΡΟΥΤΑ ΚΑΙ ΛΑΧΑΝΙΚΑ'!I14="","",'ΟΣΠΡΙΑ ΦΡΟΥΤΑ ΚΑΙ ΛΑΧΑΝΙΚΑ'!I14)</f>
        <v>1.7</v>
      </c>
      <c r="J177" s="199" t="str">
        <f>IF('ΟΣΠΡΙΑ ΦΡΟΥΤΑ ΚΑΙ ΛΑΧΑΝΙΚΑ'!J14="","",'ΟΣΠΡΙΑ ΦΡΟΥΤΑ ΚΑΙ ΛΑΧΑΝΙΚΑ'!J14)</f>
        <v/>
      </c>
      <c r="K177" s="66" t="str">
        <f t="shared" si="101"/>
        <v>DELETE</v>
      </c>
      <c r="L177" s="359" t="s">
        <v>259</v>
      </c>
      <c r="M177" s="360" t="s">
        <v>259</v>
      </c>
      <c r="N177" s="375" t="str">
        <f t="shared" si="91"/>
        <v/>
      </c>
      <c r="O177" s="376" t="str">
        <f t="shared" si="92"/>
        <v/>
      </c>
      <c r="P177" s="361">
        <v>1.7</v>
      </c>
      <c r="Q177" s="361" t="s">
        <v>259</v>
      </c>
      <c r="R177" s="375" t="str">
        <f t="shared" si="93"/>
        <v/>
      </c>
      <c r="S177" s="379" t="str">
        <f t="shared" si="94"/>
        <v/>
      </c>
      <c r="T177" s="359">
        <v>1.65</v>
      </c>
      <c r="U177" s="360" t="s">
        <v>259</v>
      </c>
      <c r="V177" s="375">
        <f t="shared" si="95"/>
        <v>1.65</v>
      </c>
      <c r="W177" s="379" t="str">
        <f t="shared" si="96"/>
        <v/>
      </c>
      <c r="X177" s="359">
        <v>1.7</v>
      </c>
      <c r="Y177" s="360" t="s">
        <v>259</v>
      </c>
      <c r="Z177" s="375">
        <f t="shared" si="97"/>
        <v>1.7</v>
      </c>
      <c r="AA177" s="381" t="str">
        <f t="shared" si="98"/>
        <v/>
      </c>
      <c r="AB177" s="271" t="str">
        <f t="shared" si="102"/>
        <v>DELETE</v>
      </c>
      <c r="AC177" s="282" t="str">
        <f t="shared" si="87"/>
        <v/>
      </c>
      <c r="AD177" s="392" t="str">
        <f t="shared" si="88"/>
        <v/>
      </c>
      <c r="AE177" s="392">
        <f t="shared" si="89"/>
        <v>0</v>
      </c>
      <c r="AF177" s="270">
        <f t="shared" si="90"/>
        <v>0</v>
      </c>
      <c r="AG177" s="256">
        <f t="shared" si="76"/>
        <v>5.0000000000000044E-2</v>
      </c>
      <c r="AH177" s="257">
        <f t="shared" si="77"/>
        <v>3.0303030303030276E-2</v>
      </c>
      <c r="AI177" s="258" t="str">
        <f t="shared" si="78"/>
        <v/>
      </c>
      <c r="AJ177" s="259">
        <f t="shared" si="79"/>
        <v>1.7</v>
      </c>
      <c r="AK177" s="351">
        <f t="shared" si="80"/>
        <v>1.65</v>
      </c>
      <c r="AL177" s="338"/>
      <c r="AM177" s="337"/>
      <c r="AN177" s="338"/>
      <c r="AO177" s="339"/>
      <c r="AP177" s="34"/>
      <c r="AQ177" s="34"/>
      <c r="AR177" s="34"/>
      <c r="AS177" s="34"/>
      <c r="AT177" s="34"/>
      <c r="BR177" s="34"/>
    </row>
    <row r="178" spans="1:70" x14ac:dyDescent="0.2">
      <c r="A178" s="373">
        <f>IF('ΟΣΠΡΙΑ ΦΡΟΥΤΑ ΚΑΙ ΛΑΧΑΝΙΚΑ'!A15="","",'ΟΣΠΡΙΑ ΦΡΟΥΤΑ ΚΑΙ ΛΑΧΑΝΙΚΑ'!A15)</f>
        <v>5</v>
      </c>
      <c r="B178" s="73" t="str">
        <f>IF('ΟΣΠΡΙΑ ΦΡΟΥΤΑ ΚΑΙ ΛΑΧΑΝΙΚΑ'!B15="","",'ΟΣΠΡΙΑ ΦΡΟΥΤΑ ΚΑΙ ΛΑΧΑΝΙΚΑ'!B15)</f>
        <v>ΣΟΛΕΑΣ 3Α Ρεβύθια Πλυμμένα Χωρίς Φλούδα  500g (ροζ συσκευασία)</v>
      </c>
      <c r="C178" s="198">
        <f>IF('ΟΣΠΡΙΑ ΦΡΟΥΤΑ ΚΑΙ ΛΑΧΑΝΙΚΑ'!C15="","",'ΟΣΠΡΙΑ ΦΡΟΥΤΑ ΚΑΙ ΛΑΧΑΝΙΚΑ'!C15)</f>
        <v>2.2000000000000002</v>
      </c>
      <c r="D178" s="199" t="str">
        <f>IF('ΟΣΠΡΙΑ ΦΡΟΥΤΑ ΚΑΙ ΛΑΧΑΝΙΚΑ'!D15="","",'ΟΣΠΡΙΑ ΦΡΟΥΤΑ ΚΑΙ ΛΑΧΑΝΙΚΑ'!D15)</f>
        <v/>
      </c>
      <c r="E178" s="198">
        <f>IF('ΟΣΠΡΙΑ ΦΡΟΥΤΑ ΚΑΙ ΛΑΧΑΝΙΚΑ'!E15="","",'ΟΣΠΡΙΑ ΦΡΟΥΤΑ ΚΑΙ ΛΑΧΑΝΙΚΑ'!E15)</f>
        <v>2.6</v>
      </c>
      <c r="F178" s="199" t="str">
        <f>IF('ΟΣΠΡΙΑ ΦΡΟΥΤΑ ΚΑΙ ΛΑΧΑΝΙΚΑ'!F15="","",'ΟΣΠΡΙΑ ΦΡΟΥΤΑ ΚΑΙ ΛΑΧΑΝΙΚΑ'!F15)</f>
        <v/>
      </c>
      <c r="G178" s="198">
        <f>IF('ΟΣΠΡΙΑ ΦΡΟΥΤΑ ΚΑΙ ΛΑΧΑΝΙΚΑ'!G15="","",'ΟΣΠΡΙΑ ΦΡΟΥΤΑ ΚΑΙ ΛΑΧΑΝΙΚΑ'!G15)</f>
        <v>2.5499999999999998</v>
      </c>
      <c r="H178" s="199" t="str">
        <f>IF('ΟΣΠΡΙΑ ΦΡΟΥΤΑ ΚΑΙ ΛΑΧΑΝΙΚΑ'!H15="","",'ΟΣΠΡΙΑ ΦΡΟΥΤΑ ΚΑΙ ΛΑΧΑΝΙΚΑ'!H15)</f>
        <v/>
      </c>
      <c r="I178" s="198" t="str">
        <f>IF('ΟΣΠΡΙΑ ΦΡΟΥΤΑ ΚΑΙ ΛΑΧΑΝΙΚΑ'!I15="","",'ΟΣΠΡΙΑ ΦΡΟΥΤΑ ΚΑΙ ΛΑΧΑΝΙΚΑ'!I15)</f>
        <v/>
      </c>
      <c r="J178" s="199" t="str">
        <f>IF('ΟΣΠΡΙΑ ΦΡΟΥΤΑ ΚΑΙ ΛΑΧΑΝΙΚΑ'!J15="","",'ΟΣΠΡΙΑ ΦΡΟΥΤΑ ΚΑΙ ΛΑΧΑΝΙΚΑ'!J15)</f>
        <v/>
      </c>
      <c r="K178" s="66" t="str">
        <f t="shared" si="101"/>
        <v>DELETE</v>
      </c>
      <c r="L178" s="359">
        <v>2.2000000000000002</v>
      </c>
      <c r="M178" s="360" t="s">
        <v>259</v>
      </c>
      <c r="N178" s="375">
        <f t="shared" si="91"/>
        <v>2.2000000000000002</v>
      </c>
      <c r="O178" s="376" t="str">
        <f t="shared" si="92"/>
        <v/>
      </c>
      <c r="P178" s="361">
        <v>2.6</v>
      </c>
      <c r="Q178" s="361" t="s">
        <v>259</v>
      </c>
      <c r="R178" s="375">
        <f t="shared" si="93"/>
        <v>2.6</v>
      </c>
      <c r="S178" s="379" t="str">
        <f t="shared" si="94"/>
        <v/>
      </c>
      <c r="T178" s="359">
        <v>2.5499999999999998</v>
      </c>
      <c r="U178" s="360" t="s">
        <v>259</v>
      </c>
      <c r="V178" s="375">
        <f t="shared" si="95"/>
        <v>2.5499999999999998</v>
      </c>
      <c r="W178" s="379" t="str">
        <f t="shared" si="96"/>
        <v/>
      </c>
      <c r="X178" s="359" t="s">
        <v>259</v>
      </c>
      <c r="Y178" s="360" t="s">
        <v>259</v>
      </c>
      <c r="Z178" s="375" t="str">
        <f t="shared" si="97"/>
        <v/>
      </c>
      <c r="AA178" s="381" t="str">
        <f t="shared" si="98"/>
        <v/>
      </c>
      <c r="AB178" s="271" t="str">
        <f t="shared" si="102"/>
        <v>DELETE</v>
      </c>
      <c r="AC178" s="282">
        <f t="shared" si="87"/>
        <v>0</v>
      </c>
      <c r="AD178" s="392">
        <f t="shared" si="88"/>
        <v>0</v>
      </c>
      <c r="AE178" s="392">
        <f t="shared" si="89"/>
        <v>0</v>
      </c>
      <c r="AF178" s="270" t="str">
        <f t="shared" si="90"/>
        <v/>
      </c>
      <c r="AG178" s="256">
        <f t="shared" si="76"/>
        <v>0.39999999999999991</v>
      </c>
      <c r="AH178" s="257">
        <f t="shared" si="77"/>
        <v>0.18181818181818166</v>
      </c>
      <c r="AI178" s="258" t="str">
        <f t="shared" si="78"/>
        <v/>
      </c>
      <c r="AJ178" s="259">
        <f t="shared" si="79"/>
        <v>2.6</v>
      </c>
      <c r="AK178" s="351">
        <f t="shared" si="80"/>
        <v>2.2000000000000002</v>
      </c>
      <c r="AL178" s="338"/>
      <c r="AM178" s="337"/>
      <c r="AN178" s="338"/>
      <c r="AO178" s="339"/>
      <c r="AP178" s="34"/>
      <c r="AQ178" s="34"/>
      <c r="AR178" s="34"/>
      <c r="AS178" s="34"/>
      <c r="AT178" s="34"/>
      <c r="BR178" s="34"/>
    </row>
    <row r="179" spans="1:70" x14ac:dyDescent="0.2">
      <c r="A179" s="373">
        <f>IF('ΟΣΠΡΙΑ ΦΡΟΥΤΑ ΚΑΙ ΛΑΧΑΝΙΚΑ'!A16="","",'ΟΣΠΡΙΑ ΦΡΟΥΤΑ ΚΑΙ ΛΑΧΑΝΙΚΑ'!A16)</f>
        <v>6</v>
      </c>
      <c r="B179" s="73" t="str">
        <f>IF('ΟΣΠΡΙΑ ΦΡΟΥΤΑ ΚΑΙ ΛΑΧΑΝΙΚΑ'!B16="","",'ΟΣΠΡΙΑ ΦΡΟΥΤΑ ΚΑΙ ΛΑΧΑΝΙΚΑ'!B16)</f>
        <v>ΣΟΛΕΑΣ 3Α Κουκιά Κούννες 500g</v>
      </c>
      <c r="C179" s="198">
        <f>IF('ΟΣΠΡΙΑ ΦΡΟΥΤΑ ΚΑΙ ΛΑΧΑΝΙΚΑ'!C16="","",'ΟΣΠΡΙΑ ΦΡΟΥΤΑ ΚΑΙ ΛΑΧΑΝΙΚΑ'!C16)</f>
        <v>1.42</v>
      </c>
      <c r="D179" s="199" t="str">
        <f>IF('ΟΣΠΡΙΑ ΦΡΟΥΤΑ ΚΑΙ ΛΑΧΑΝΙΚΑ'!D16="","",'ΟΣΠΡΙΑ ΦΡΟΥΤΑ ΚΑΙ ΛΑΧΑΝΙΚΑ'!D16)</f>
        <v/>
      </c>
      <c r="E179" s="198">
        <f>IF('ΟΣΠΡΙΑ ΦΡΟΥΤΑ ΚΑΙ ΛΑΧΑΝΙΚΑ'!E16="","",'ΟΣΠΡΙΑ ΦΡΟΥΤΑ ΚΑΙ ΛΑΧΑΝΙΚΑ'!E16)</f>
        <v>1.9</v>
      </c>
      <c r="F179" s="199" t="str">
        <f>IF('ΟΣΠΡΙΑ ΦΡΟΥΤΑ ΚΑΙ ΛΑΧΑΝΙΚΑ'!F16="","",'ΟΣΠΡΙΑ ΦΡΟΥΤΑ ΚΑΙ ΛΑΧΑΝΙΚΑ'!F16)</f>
        <v/>
      </c>
      <c r="G179" s="198" t="str">
        <f>IF('ΟΣΠΡΙΑ ΦΡΟΥΤΑ ΚΑΙ ΛΑΧΑΝΙΚΑ'!G16="","",'ΟΣΠΡΙΑ ΦΡΟΥΤΑ ΚΑΙ ΛΑΧΑΝΙΚΑ'!G16)</f>
        <v/>
      </c>
      <c r="H179" s="199" t="str">
        <f>IF('ΟΣΠΡΙΑ ΦΡΟΥΤΑ ΚΑΙ ΛΑΧΑΝΙΚΑ'!H16="","",'ΟΣΠΡΙΑ ΦΡΟΥΤΑ ΚΑΙ ΛΑΧΑΝΙΚΑ'!H16)</f>
        <v/>
      </c>
      <c r="I179" s="198" t="str">
        <f>IF('ΟΣΠΡΙΑ ΦΡΟΥΤΑ ΚΑΙ ΛΑΧΑΝΙΚΑ'!I16="","",'ΟΣΠΡΙΑ ΦΡΟΥΤΑ ΚΑΙ ΛΑΧΑΝΙΚΑ'!I16)</f>
        <v/>
      </c>
      <c r="J179" s="199" t="str">
        <f>IF('ΟΣΠΡΙΑ ΦΡΟΥΤΑ ΚΑΙ ΛΑΧΑΝΙΚΑ'!J16="","",'ΟΣΠΡΙΑ ΦΡΟΥΤΑ ΚΑΙ ΛΑΧΑΝΙΚΑ'!J16)</f>
        <v xml:space="preserve"> </v>
      </c>
      <c r="K179" s="66" t="str">
        <f t="shared" si="101"/>
        <v>DELETE</v>
      </c>
      <c r="L179" s="359">
        <v>1.42</v>
      </c>
      <c r="M179" s="360" t="s">
        <v>259</v>
      </c>
      <c r="N179" s="375">
        <f t="shared" si="91"/>
        <v>1.42</v>
      </c>
      <c r="O179" s="376" t="str">
        <f t="shared" si="92"/>
        <v/>
      </c>
      <c r="P179" s="361" t="s">
        <v>259</v>
      </c>
      <c r="Q179" s="361" t="s">
        <v>259</v>
      </c>
      <c r="R179" s="375">
        <f t="shared" si="93"/>
        <v>1.9</v>
      </c>
      <c r="S179" s="379" t="str">
        <f t="shared" si="94"/>
        <v/>
      </c>
      <c r="T179" s="359" t="s">
        <v>259</v>
      </c>
      <c r="U179" s="360" t="s">
        <v>259</v>
      </c>
      <c r="V179" s="375" t="str">
        <f t="shared" si="95"/>
        <v/>
      </c>
      <c r="W179" s="379" t="str">
        <f t="shared" si="96"/>
        <v/>
      </c>
      <c r="X179" s="359" t="s">
        <v>259</v>
      </c>
      <c r="Y179" s="360" t="s">
        <v>99</v>
      </c>
      <c r="Z179" s="375" t="str">
        <f t="shared" si="97"/>
        <v/>
      </c>
      <c r="AA179" s="381" t="str">
        <f t="shared" si="98"/>
        <v xml:space="preserve"> </v>
      </c>
      <c r="AB179" s="271" t="str">
        <f t="shared" si="102"/>
        <v>DELETE</v>
      </c>
      <c r="AC179" s="282">
        <f t="shared" si="87"/>
        <v>0</v>
      </c>
      <c r="AD179" s="392" t="str">
        <f t="shared" si="88"/>
        <v/>
      </c>
      <c r="AE179" s="392" t="str">
        <f t="shared" si="89"/>
        <v/>
      </c>
      <c r="AF179" s="270" t="str">
        <f t="shared" si="90"/>
        <v/>
      </c>
      <c r="AG179" s="256">
        <f t="shared" si="76"/>
        <v>0.48</v>
      </c>
      <c r="AH179" s="257">
        <f t="shared" si="77"/>
        <v>0.3380281690140845</v>
      </c>
      <c r="AI179" s="258" t="str">
        <f t="shared" si="78"/>
        <v>WARNING</v>
      </c>
      <c r="AJ179" s="259">
        <f t="shared" si="79"/>
        <v>1.9</v>
      </c>
      <c r="AK179" s="351">
        <f t="shared" si="80"/>
        <v>1.42</v>
      </c>
      <c r="AL179" s="338"/>
      <c r="AM179" s="337"/>
      <c r="AN179" s="338"/>
      <c r="AO179" s="339"/>
      <c r="AP179" s="34"/>
      <c r="AQ179" s="34"/>
      <c r="AR179" s="34"/>
      <c r="AS179" s="34"/>
      <c r="AT179" s="34"/>
      <c r="BR179" s="34"/>
    </row>
    <row r="180" spans="1:70" x14ac:dyDescent="0.2">
      <c r="A180" s="373">
        <f>IF('ΟΣΠΡΙΑ ΦΡΟΥΤΑ ΚΑΙ ΛΑΧΑΝΙΚΑ'!A17="","",'ΟΣΠΡΙΑ ΦΡΟΥΤΑ ΚΑΙ ΛΑΧΑΝΙΚΑ'!A17)</f>
        <v>7</v>
      </c>
      <c r="B180" s="73" t="str">
        <f>IF('ΟΣΠΡΙΑ ΦΡΟΥΤΑ ΚΑΙ ΛΑΧΑΝΙΚΑ'!B17="","",'ΟΣΠΡΙΑ ΦΡΟΥΤΑ ΚΑΙ ΛΑΧΑΝΙΚΑ'!B17)</f>
        <v>Φασόλια μαυρομάτικα 3αλφα 500g</v>
      </c>
      <c r="C180" s="198" t="str">
        <f>IF('ΟΣΠΡΙΑ ΦΡΟΥΤΑ ΚΑΙ ΛΑΧΑΝΙΚΑ'!C17="","",'ΟΣΠΡΙΑ ΦΡΟΥΤΑ ΚΑΙ ΛΑΧΑΝΙΚΑ'!C17)</f>
        <v/>
      </c>
      <c r="D180" s="199" t="str">
        <f>IF('ΟΣΠΡΙΑ ΦΡΟΥΤΑ ΚΑΙ ΛΑΧΑΝΙΚΑ'!D17="","",'ΟΣΠΡΙΑ ΦΡΟΥΤΑ ΚΑΙ ΛΑΧΑΝΙΚΑ'!D17)</f>
        <v/>
      </c>
      <c r="E180" s="198">
        <f>IF('ΟΣΠΡΙΑ ΦΡΟΥΤΑ ΚΑΙ ΛΑΧΑΝΙΚΑ'!E17="","",'ΟΣΠΡΙΑ ΦΡΟΥΤΑ ΚΑΙ ΛΑΧΑΝΙΚΑ'!E17)</f>
        <v>2.0699999999999998</v>
      </c>
      <c r="F180" s="199" t="str">
        <f>IF('ΟΣΠΡΙΑ ΦΡΟΥΤΑ ΚΑΙ ΛΑΧΑΝΙΚΑ'!F17="","",'ΟΣΠΡΙΑ ΦΡΟΥΤΑ ΚΑΙ ΛΑΧΑΝΙΚΑ'!F17)</f>
        <v/>
      </c>
      <c r="G180" s="198" t="str">
        <f>IF('ΟΣΠΡΙΑ ΦΡΟΥΤΑ ΚΑΙ ΛΑΧΑΝΙΚΑ'!G17="","",'ΟΣΠΡΙΑ ΦΡΟΥΤΑ ΚΑΙ ΛΑΧΑΝΙΚΑ'!G17)</f>
        <v/>
      </c>
      <c r="H180" s="199" t="str">
        <f>IF('ΟΣΠΡΙΑ ΦΡΟΥΤΑ ΚΑΙ ΛΑΧΑΝΙΚΑ'!H17="","",'ΟΣΠΡΙΑ ΦΡΟΥΤΑ ΚΑΙ ΛΑΧΑΝΙΚΑ'!H17)</f>
        <v/>
      </c>
      <c r="I180" s="198" t="str">
        <f>IF('ΟΣΠΡΙΑ ΦΡΟΥΤΑ ΚΑΙ ΛΑΧΑΝΙΚΑ'!I17="","",'ΟΣΠΡΙΑ ΦΡΟΥΤΑ ΚΑΙ ΛΑΧΑΝΙΚΑ'!I17)</f>
        <v/>
      </c>
      <c r="J180" s="199" t="str">
        <f>IF('ΟΣΠΡΙΑ ΦΡΟΥΤΑ ΚΑΙ ΛΑΧΑΝΙΚΑ'!J17="","",'ΟΣΠΡΙΑ ΦΡΟΥΤΑ ΚΑΙ ΛΑΧΑΝΙΚΑ'!J17)</f>
        <v/>
      </c>
      <c r="K180" s="66" t="str">
        <f t="shared" si="101"/>
        <v>DELETE</v>
      </c>
      <c r="L180" s="359" t="s">
        <v>259</v>
      </c>
      <c r="M180" s="360" t="s">
        <v>259</v>
      </c>
      <c r="N180" s="375" t="str">
        <f t="shared" si="91"/>
        <v/>
      </c>
      <c r="O180" s="376" t="str">
        <f t="shared" si="92"/>
        <v/>
      </c>
      <c r="P180" s="361" t="s">
        <v>259</v>
      </c>
      <c r="Q180" s="361" t="s">
        <v>259</v>
      </c>
      <c r="R180" s="375">
        <f t="shared" si="93"/>
        <v>2.0699999999999998</v>
      </c>
      <c r="S180" s="379" t="str">
        <f t="shared" si="94"/>
        <v/>
      </c>
      <c r="T180" s="359" t="s">
        <v>259</v>
      </c>
      <c r="U180" s="360" t="s">
        <v>259</v>
      </c>
      <c r="V180" s="375" t="str">
        <f t="shared" si="95"/>
        <v/>
      </c>
      <c r="W180" s="379" t="str">
        <f t="shared" si="96"/>
        <v/>
      </c>
      <c r="X180" s="359" t="s">
        <v>259</v>
      </c>
      <c r="Y180" s="360" t="s">
        <v>259</v>
      </c>
      <c r="Z180" s="375" t="str">
        <f t="shared" si="97"/>
        <v/>
      </c>
      <c r="AA180" s="381" t="str">
        <f t="shared" si="98"/>
        <v/>
      </c>
      <c r="AB180" s="271" t="str">
        <f t="shared" si="102"/>
        <v>DELETE</v>
      </c>
      <c r="AC180" s="282" t="str">
        <f t="shared" si="87"/>
        <v/>
      </c>
      <c r="AD180" s="392" t="str">
        <f t="shared" si="88"/>
        <v/>
      </c>
      <c r="AE180" s="392" t="str">
        <f t="shared" si="89"/>
        <v/>
      </c>
      <c r="AF180" s="270" t="str">
        <f t="shared" si="90"/>
        <v/>
      </c>
      <c r="AG180" s="256">
        <f t="shared" si="76"/>
        <v>0</v>
      </c>
      <c r="AH180" s="257">
        <f t="shared" si="77"/>
        <v>0</v>
      </c>
      <c r="AI180" s="258" t="str">
        <f t="shared" si="78"/>
        <v/>
      </c>
      <c r="AJ180" s="259">
        <f t="shared" si="79"/>
        <v>2.0699999999999998</v>
      </c>
      <c r="AK180" s="351">
        <f t="shared" si="80"/>
        <v>2.0699999999999998</v>
      </c>
      <c r="AL180" s="338"/>
      <c r="AM180" s="337"/>
      <c r="AN180" s="338"/>
      <c r="AO180" s="339"/>
      <c r="AP180" s="34"/>
      <c r="AQ180" s="34"/>
      <c r="AR180" s="34"/>
      <c r="AS180" s="34"/>
      <c r="AT180" s="34"/>
      <c r="BR180" s="34"/>
    </row>
    <row r="181" spans="1:70" x14ac:dyDescent="0.2">
      <c r="A181" s="373">
        <f>IF('ΟΣΠΡΙΑ ΦΡΟΥΤΑ ΚΑΙ ΛΑΧΑΝΙΚΑ'!A18="","",'ΟΣΠΡΙΑ ΦΡΟΥΤΑ ΚΑΙ ΛΑΧΑΝΙΚΑ'!A18)</f>
        <v>8</v>
      </c>
      <c r="B181" s="73" t="str">
        <f>IF('ΟΣΠΡΙΑ ΦΡΟΥΤΑ ΚΑΙ ΛΑΧΑΝΙΚΑ'!B18="","",'ΟΣΠΡΙΑ ΦΡΟΥΤΑ ΚΑΙ ΛΑΧΑΝΙΚΑ'!B18)</f>
        <v>ΣΟΛΕΑΣ 3Α Λουβί εισαγόμενο 1kg</v>
      </c>
      <c r="C181" s="198">
        <f>IF('ΟΣΠΡΙΑ ΦΡΟΥΤΑ ΚΑΙ ΛΑΧΑΝΙΚΑ'!C18="","",'ΟΣΠΡΙΑ ΦΡΟΥΤΑ ΚΑΙ ΛΑΧΑΝΙΚΑ'!C18)</f>
        <v>2.63</v>
      </c>
      <c r="D181" s="199" t="str">
        <f>IF('ΟΣΠΡΙΑ ΦΡΟΥΤΑ ΚΑΙ ΛΑΧΑΝΙΚΑ'!D18="","",'ΟΣΠΡΙΑ ΦΡΟΥΤΑ ΚΑΙ ΛΑΧΑΝΙΚΑ'!D18)</f>
        <v/>
      </c>
      <c r="E181" s="198">
        <f>IF('ΟΣΠΡΙΑ ΦΡΟΥΤΑ ΚΑΙ ΛΑΧΑΝΙΚΑ'!E18="","",'ΟΣΠΡΙΑ ΦΡΟΥΤΑ ΚΑΙ ΛΑΧΑΝΙΚΑ'!E18)</f>
        <v>3.1</v>
      </c>
      <c r="F181" s="199" t="str">
        <f>IF('ΟΣΠΡΙΑ ΦΡΟΥΤΑ ΚΑΙ ΛΑΧΑΝΙΚΑ'!F18="","",'ΟΣΠΡΙΑ ΦΡΟΥΤΑ ΚΑΙ ΛΑΧΑΝΙΚΑ'!F18)</f>
        <v/>
      </c>
      <c r="G181" s="198" t="str">
        <f>IF('ΟΣΠΡΙΑ ΦΡΟΥΤΑ ΚΑΙ ΛΑΧΑΝΙΚΑ'!G18="","",'ΟΣΠΡΙΑ ΦΡΟΥΤΑ ΚΑΙ ΛΑΧΑΝΙΚΑ'!G18)</f>
        <v/>
      </c>
      <c r="H181" s="199" t="str">
        <f>IF('ΟΣΠΡΙΑ ΦΡΟΥΤΑ ΚΑΙ ΛΑΧΑΝΙΚΑ'!H18="","",'ΟΣΠΡΙΑ ΦΡΟΥΤΑ ΚΑΙ ΛΑΧΑΝΙΚΑ'!H18)</f>
        <v/>
      </c>
      <c r="I181" s="198" t="str">
        <f>IF('ΟΣΠΡΙΑ ΦΡΟΥΤΑ ΚΑΙ ΛΑΧΑΝΙΚΑ'!I18="","",'ΟΣΠΡΙΑ ΦΡΟΥΤΑ ΚΑΙ ΛΑΧΑΝΙΚΑ'!I18)</f>
        <v/>
      </c>
      <c r="J181" s="199" t="str">
        <f>IF('ΟΣΠΡΙΑ ΦΡΟΥΤΑ ΚΑΙ ΛΑΧΑΝΙΚΑ'!J18="","",'ΟΣΠΡΙΑ ΦΡΟΥΤΑ ΚΑΙ ΛΑΧΑΝΙΚΑ'!J18)</f>
        <v/>
      </c>
      <c r="K181" s="66" t="str">
        <f t="shared" si="101"/>
        <v>DELETE</v>
      </c>
      <c r="L181" s="359">
        <v>2.63</v>
      </c>
      <c r="M181" s="360" t="s">
        <v>259</v>
      </c>
      <c r="N181" s="375">
        <f t="shared" si="91"/>
        <v>2.63</v>
      </c>
      <c r="O181" s="376" t="str">
        <f t="shared" si="92"/>
        <v/>
      </c>
      <c r="P181" s="361">
        <v>3.1</v>
      </c>
      <c r="Q181" s="361" t="s">
        <v>259</v>
      </c>
      <c r="R181" s="375">
        <f t="shared" si="93"/>
        <v>3.1</v>
      </c>
      <c r="S181" s="379" t="str">
        <f t="shared" si="94"/>
        <v/>
      </c>
      <c r="T181" s="359">
        <v>3.05</v>
      </c>
      <c r="U181" s="360" t="s">
        <v>259</v>
      </c>
      <c r="V181" s="375" t="str">
        <f t="shared" si="95"/>
        <v/>
      </c>
      <c r="W181" s="379" t="str">
        <f t="shared" si="96"/>
        <v/>
      </c>
      <c r="X181" s="359" t="s">
        <v>259</v>
      </c>
      <c r="Y181" s="360" t="s">
        <v>259</v>
      </c>
      <c r="Z181" s="375" t="str">
        <f t="shared" si="97"/>
        <v/>
      </c>
      <c r="AA181" s="381" t="str">
        <f t="shared" si="98"/>
        <v/>
      </c>
      <c r="AB181" s="271" t="str">
        <f t="shared" si="102"/>
        <v>DELETE</v>
      </c>
      <c r="AC181" s="282">
        <f t="shared" si="87"/>
        <v>0</v>
      </c>
      <c r="AD181" s="392">
        <f t="shared" si="88"/>
        <v>0</v>
      </c>
      <c r="AE181" s="392" t="str">
        <f t="shared" si="89"/>
        <v/>
      </c>
      <c r="AF181" s="270" t="str">
        <f t="shared" si="90"/>
        <v/>
      </c>
      <c r="AG181" s="256">
        <f t="shared" si="76"/>
        <v>0.4700000000000002</v>
      </c>
      <c r="AH181" s="257">
        <f t="shared" si="77"/>
        <v>0.17870722433460084</v>
      </c>
      <c r="AI181" s="258" t="str">
        <f t="shared" si="78"/>
        <v/>
      </c>
      <c r="AJ181" s="259">
        <f t="shared" si="79"/>
        <v>3.1</v>
      </c>
      <c r="AK181" s="351">
        <f t="shared" si="80"/>
        <v>2.63</v>
      </c>
      <c r="AL181" s="338"/>
      <c r="AM181" s="337"/>
      <c r="AN181" s="338"/>
      <c r="AO181" s="339"/>
      <c r="AP181" s="34"/>
      <c r="AQ181" s="34"/>
      <c r="AR181" s="34"/>
      <c r="AS181" s="34"/>
      <c r="AT181" s="34"/>
      <c r="BR181" s="34"/>
    </row>
    <row r="182" spans="1:70" x14ac:dyDescent="0.2">
      <c r="A182" s="370"/>
      <c r="B182" s="69"/>
      <c r="C182" s="150">
        <f>SUM(C174:C181)</f>
        <v>8.9600000000000009</v>
      </c>
      <c r="D182" s="151"/>
      <c r="E182" s="150">
        <f>SUM(E174:E181)</f>
        <v>15.9</v>
      </c>
      <c r="F182" s="151"/>
      <c r="G182" s="150">
        <f>SUM(G174:G181)</f>
        <v>4.1999999999999993</v>
      </c>
      <c r="H182" s="151"/>
      <c r="I182" s="150">
        <f>SUM(I174:I181)</f>
        <v>1.7</v>
      </c>
      <c r="J182" s="151"/>
      <c r="K182" s="66"/>
      <c r="L182" s="359"/>
      <c r="M182" s="360"/>
      <c r="N182" s="375"/>
      <c r="O182" s="376"/>
      <c r="P182" s="361"/>
      <c r="Q182" s="361"/>
      <c r="R182" s="375"/>
      <c r="S182" s="379"/>
      <c r="T182" s="359"/>
      <c r="U182" s="360"/>
      <c r="V182" s="375"/>
      <c r="W182" s="379"/>
      <c r="X182" s="359"/>
      <c r="Y182" s="360"/>
      <c r="Z182" s="375"/>
      <c r="AA182" s="381"/>
      <c r="AB182" s="271"/>
      <c r="AC182" s="282"/>
      <c r="AD182" s="392"/>
      <c r="AE182" s="392"/>
      <c r="AF182" s="270"/>
      <c r="AG182" s="256"/>
      <c r="AH182" s="257"/>
      <c r="AI182" s="258"/>
      <c r="AJ182" s="259"/>
      <c r="AK182" s="351"/>
      <c r="AL182" s="338"/>
      <c r="AM182" s="337"/>
      <c r="AN182" s="338"/>
      <c r="AO182" s="339"/>
      <c r="AP182" s="34"/>
      <c r="AQ182" s="34"/>
      <c r="AR182" s="34"/>
      <c r="AS182" s="34"/>
      <c r="AT182" s="34"/>
      <c r="BR182" s="34"/>
    </row>
    <row r="183" spans="1:70" ht="15.75" x14ac:dyDescent="0.25">
      <c r="A183" s="371"/>
      <c r="B183" s="70" t="s">
        <v>76</v>
      </c>
      <c r="C183" s="148"/>
      <c r="D183" s="152"/>
      <c r="E183" s="148"/>
      <c r="F183" s="152"/>
      <c r="G183" s="148"/>
      <c r="H183" s="152"/>
      <c r="I183" s="148"/>
      <c r="J183" s="152"/>
      <c r="K183" s="66"/>
      <c r="L183" s="359"/>
      <c r="M183" s="360"/>
      <c r="N183" s="375"/>
      <c r="O183" s="376"/>
      <c r="P183" s="361"/>
      <c r="Q183" s="361"/>
      <c r="R183" s="375"/>
      <c r="S183" s="379"/>
      <c r="T183" s="359"/>
      <c r="U183" s="360"/>
      <c r="V183" s="375"/>
      <c r="W183" s="379"/>
      <c r="X183" s="359"/>
      <c r="Y183" s="360"/>
      <c r="Z183" s="375"/>
      <c r="AA183" s="381"/>
      <c r="AB183" s="271"/>
      <c r="AC183" s="282"/>
      <c r="AD183" s="392"/>
      <c r="AE183" s="392"/>
      <c r="AF183" s="270"/>
      <c r="AG183" s="256"/>
      <c r="AH183" s="257"/>
      <c r="AI183" s="258"/>
      <c r="AJ183" s="259"/>
      <c r="AK183" s="351"/>
      <c r="AL183" s="338"/>
      <c r="AM183" s="337"/>
      <c r="AN183" s="338"/>
      <c r="AO183" s="339"/>
      <c r="AP183" s="34"/>
      <c r="AQ183" s="34"/>
      <c r="AR183" s="34"/>
      <c r="AS183" s="34"/>
      <c r="AT183" s="34"/>
      <c r="BR183" s="34"/>
    </row>
    <row r="184" spans="1:70" x14ac:dyDescent="0.2">
      <c r="A184" s="373">
        <f>IF('ΟΣΠΡΙΑ ΦΡΟΥΤΑ ΚΑΙ ΛΑΧΑΝΙΚΑ'!A28="","",'ΟΣΠΡΙΑ ΦΡΟΥΤΑ ΚΑΙ ΛΑΧΑΝΙΚΑ'!A28)</f>
        <v>1</v>
      </c>
      <c r="B184" s="73" t="str">
        <f>IF('ΟΣΠΡΙΑ ΦΡΟΥΤΑ ΚΑΙ ΛΑΧΑΝΙΚΑ'!B28="","",'ΟΣΠΡΙΑ ΦΡΟΥΤΑ ΚΑΙ ΛΑΧΑΝΙΚΑ'!B28)</f>
        <v xml:space="preserve">Τομάτες </v>
      </c>
      <c r="C184" s="198">
        <f>IF('ΟΣΠΡΙΑ ΦΡΟΥΤΑ ΚΑΙ ΛΑΧΑΝΙΚΑ'!C28="","",'ΟΣΠΡΙΑ ΦΡΟΥΤΑ ΚΑΙ ΛΑΧΑΝΙΚΑ'!C28)</f>
        <v>1.6</v>
      </c>
      <c r="D184" s="199" t="str">
        <f>IF('ΟΣΠΡΙΑ ΦΡΟΥΤΑ ΚΑΙ ΛΑΧΑΝΙΚΑ'!D28="","",'ΟΣΠΡΙΑ ΦΡΟΥΤΑ ΚΑΙ ΛΑΧΑΝΙΚΑ'!D28)</f>
        <v/>
      </c>
      <c r="E184" s="198">
        <f>IF('ΟΣΠΡΙΑ ΦΡΟΥΤΑ ΚΑΙ ΛΑΧΑΝΙΚΑ'!E28="","",'ΟΣΠΡΙΑ ΦΡΟΥΤΑ ΚΑΙ ΛΑΧΑΝΙΚΑ'!E28)</f>
        <v>1.25</v>
      </c>
      <c r="F184" s="199" t="str">
        <f>IF('ΟΣΠΡΙΑ ΦΡΟΥΤΑ ΚΑΙ ΛΑΧΑΝΙΚΑ'!F28="","",'ΟΣΠΡΙΑ ΦΡΟΥΤΑ ΚΑΙ ΛΑΧΑΝΙΚΑ'!F28)</f>
        <v/>
      </c>
      <c r="G184" s="198">
        <f>IF('ΟΣΠΡΙΑ ΦΡΟΥΤΑ ΚΑΙ ΛΑΧΑΝΙΚΑ'!G28="","",'ΟΣΠΡΙΑ ΦΡΟΥΤΑ ΚΑΙ ΛΑΧΑΝΙΚΑ'!G28)</f>
        <v>1.6</v>
      </c>
      <c r="H184" s="199" t="str">
        <f>IF('ΟΣΠΡΙΑ ΦΡΟΥΤΑ ΚΑΙ ΛΑΧΑΝΙΚΑ'!H28="","",'ΟΣΠΡΙΑ ΦΡΟΥΤΑ ΚΑΙ ΛΑΧΑΝΙΚΑ'!H28)</f>
        <v/>
      </c>
      <c r="I184" s="198">
        <f>IF('ΟΣΠΡΙΑ ΦΡΟΥΤΑ ΚΑΙ ΛΑΧΑΝΙΚΑ'!I28="","",'ΟΣΠΡΙΑ ΦΡΟΥΤΑ ΚΑΙ ΛΑΧΑΝΙΚΑ'!I28)</f>
        <v>1.5</v>
      </c>
      <c r="J184" s="199" t="str">
        <f>IF('ΟΣΠΡΙΑ ΦΡΟΥΤΑ ΚΑΙ ΛΑΧΑΝΙΚΑ'!J28="","",'ΟΣΠΡΙΑ ΦΡΟΥΤΑ ΚΑΙ ΛΑΧΑΝΙΚΑ'!J28)</f>
        <v/>
      </c>
      <c r="K184" s="66" t="str">
        <f t="shared" ref="K184:K195" si="103">IF(OR(C184="",E184="",G184="",I184=""),"DELETE","")</f>
        <v/>
      </c>
      <c r="L184" s="359">
        <v>1.3</v>
      </c>
      <c r="M184" s="360" t="s">
        <v>259</v>
      </c>
      <c r="N184" s="375">
        <f t="shared" si="91"/>
        <v>1.6</v>
      </c>
      <c r="O184" s="376" t="str">
        <f t="shared" si="92"/>
        <v/>
      </c>
      <c r="P184" s="361">
        <v>1.4</v>
      </c>
      <c r="Q184" s="361" t="s">
        <v>259</v>
      </c>
      <c r="R184" s="375">
        <f t="shared" si="93"/>
        <v>1.25</v>
      </c>
      <c r="S184" s="379" t="str">
        <f t="shared" si="94"/>
        <v/>
      </c>
      <c r="T184" s="359">
        <v>1.39</v>
      </c>
      <c r="U184" s="360" t="s">
        <v>259</v>
      </c>
      <c r="V184" s="375">
        <f t="shared" si="95"/>
        <v>1.6</v>
      </c>
      <c r="W184" s="379" t="str">
        <f t="shared" si="96"/>
        <v/>
      </c>
      <c r="X184" s="359">
        <v>1.5</v>
      </c>
      <c r="Y184" s="360" t="s">
        <v>259</v>
      </c>
      <c r="Z184" s="375">
        <f t="shared" si="97"/>
        <v>1.5</v>
      </c>
      <c r="AA184" s="381" t="str">
        <f t="shared" si="98"/>
        <v/>
      </c>
      <c r="AB184" s="271" t="str">
        <f t="shared" ref="AB184:AB195" si="104">IF(OR(L184="",N184="",P184="",R184="",T184="",V184="",X184="",Z184=""),"DELETE","")</f>
        <v/>
      </c>
      <c r="AC184" s="282">
        <f t="shared" si="87"/>
        <v>0.30000000000000004</v>
      </c>
      <c r="AD184" s="392">
        <f t="shared" si="88"/>
        <v>-0.14999999999999991</v>
      </c>
      <c r="AE184" s="392">
        <f t="shared" si="89"/>
        <v>0.21000000000000019</v>
      </c>
      <c r="AF184" s="270">
        <f t="shared" si="90"/>
        <v>0</v>
      </c>
      <c r="AG184" s="256">
        <f t="shared" si="76"/>
        <v>0.35000000000000009</v>
      </c>
      <c r="AH184" s="257">
        <f t="shared" si="77"/>
        <v>0.28000000000000003</v>
      </c>
      <c r="AI184" s="258" t="str">
        <f t="shared" si="78"/>
        <v>WARNING</v>
      </c>
      <c r="AJ184" s="259">
        <f t="shared" si="79"/>
        <v>1.6</v>
      </c>
      <c r="AK184" s="351">
        <f t="shared" si="80"/>
        <v>1.25</v>
      </c>
      <c r="AL184" s="338"/>
      <c r="AM184" s="337"/>
      <c r="AN184" s="338"/>
      <c r="AO184" s="339"/>
      <c r="AP184" s="34"/>
      <c r="AQ184" s="34"/>
      <c r="AR184" s="34"/>
      <c r="AS184" s="34"/>
      <c r="AT184" s="34"/>
      <c r="BR184" s="34"/>
    </row>
    <row r="185" spans="1:70" x14ac:dyDescent="0.2">
      <c r="A185" s="373">
        <f>IF('ΟΣΠΡΙΑ ΦΡΟΥΤΑ ΚΑΙ ΛΑΧΑΝΙΚΑ'!A29="","",'ΟΣΠΡΙΑ ΦΡΟΥΤΑ ΚΑΙ ΛΑΧΑΝΙΚΑ'!A29)</f>
        <v>2</v>
      </c>
      <c r="B185" s="73" t="str">
        <f>IF('ΟΣΠΡΙΑ ΦΡΟΥΤΑ ΚΑΙ ΛΑΧΑΝΙΚΑ'!B29="","",'ΟΣΠΡΙΑ ΦΡΟΥΤΑ ΚΑΙ ΛΑΧΑΝΙΚΑ'!B29)</f>
        <v>Αγγουράκια θερμοκηπίου</v>
      </c>
      <c r="C185" s="198">
        <f>IF('ΟΣΠΡΙΑ ΦΡΟΥΤΑ ΚΑΙ ΛΑΧΑΝΙΚΑ'!C29="","",'ΟΣΠΡΙΑ ΦΡΟΥΤΑ ΚΑΙ ΛΑΧΑΝΙΚΑ'!C29)</f>
        <v>1.95</v>
      </c>
      <c r="D185" s="199" t="str">
        <f>IF('ΟΣΠΡΙΑ ΦΡΟΥΤΑ ΚΑΙ ΛΑΧΑΝΙΚΑ'!D29="","",'ΟΣΠΡΙΑ ΦΡΟΥΤΑ ΚΑΙ ΛΑΧΑΝΙΚΑ'!D29)</f>
        <v/>
      </c>
      <c r="E185" s="198">
        <f>IF('ΟΣΠΡΙΑ ΦΡΟΥΤΑ ΚΑΙ ΛΑΧΑΝΙΚΑ'!E29="","",'ΟΣΠΡΙΑ ΦΡΟΥΤΑ ΚΑΙ ΛΑΧΑΝΙΚΑ'!E29)</f>
        <v>1.8</v>
      </c>
      <c r="F185" s="199" t="str">
        <f>IF('ΟΣΠΡΙΑ ΦΡΟΥΤΑ ΚΑΙ ΛΑΧΑΝΙΚΑ'!F29="","",'ΟΣΠΡΙΑ ΦΡΟΥΤΑ ΚΑΙ ΛΑΧΑΝΙΚΑ'!F29)</f>
        <v/>
      </c>
      <c r="G185" s="198">
        <f>IF('ΟΣΠΡΙΑ ΦΡΟΥΤΑ ΚΑΙ ΛΑΧΑΝΙΚΑ'!G29="","",'ΟΣΠΡΙΑ ΦΡΟΥΤΑ ΚΑΙ ΛΑΧΑΝΙΚΑ'!G29)</f>
        <v>1.85</v>
      </c>
      <c r="H185" s="199" t="str">
        <f>IF('ΟΣΠΡΙΑ ΦΡΟΥΤΑ ΚΑΙ ΛΑΧΑΝΙΚΑ'!H29="","",'ΟΣΠΡΙΑ ΦΡΟΥΤΑ ΚΑΙ ΛΑΧΑΝΙΚΑ'!H29)</f>
        <v/>
      </c>
      <c r="I185" s="198">
        <f>IF('ΟΣΠΡΙΑ ΦΡΟΥΤΑ ΚΑΙ ΛΑΧΑΝΙΚΑ'!I29="","",'ΟΣΠΡΙΑ ΦΡΟΥΤΑ ΚΑΙ ΛΑΧΑΝΙΚΑ'!I29)</f>
        <v>2</v>
      </c>
      <c r="J185" s="199" t="str">
        <f>IF('ΟΣΠΡΙΑ ΦΡΟΥΤΑ ΚΑΙ ΛΑΧΑΝΙΚΑ'!J29="","",'ΟΣΠΡΙΑ ΦΡΟΥΤΑ ΚΑΙ ΛΑΧΑΝΙΚΑ'!J29)</f>
        <v/>
      </c>
      <c r="K185" s="66" t="str">
        <f t="shared" si="103"/>
        <v/>
      </c>
      <c r="L185" s="359" t="s">
        <v>259</v>
      </c>
      <c r="M185" s="360" t="s">
        <v>259</v>
      </c>
      <c r="N185" s="375">
        <f t="shared" si="91"/>
        <v>1.95</v>
      </c>
      <c r="O185" s="376" t="str">
        <f t="shared" si="92"/>
        <v/>
      </c>
      <c r="P185" s="361">
        <v>1.65</v>
      </c>
      <c r="Q185" s="361" t="s">
        <v>259</v>
      </c>
      <c r="R185" s="375">
        <f t="shared" si="93"/>
        <v>1.8</v>
      </c>
      <c r="S185" s="379" t="str">
        <f t="shared" si="94"/>
        <v/>
      </c>
      <c r="T185" s="359" t="s">
        <v>259</v>
      </c>
      <c r="U185" s="360" t="s">
        <v>259</v>
      </c>
      <c r="V185" s="375">
        <f t="shared" si="95"/>
        <v>1.85</v>
      </c>
      <c r="W185" s="379" t="str">
        <f t="shared" si="96"/>
        <v/>
      </c>
      <c r="X185" s="359">
        <v>1.7</v>
      </c>
      <c r="Y185" s="360" t="s">
        <v>259</v>
      </c>
      <c r="Z185" s="375">
        <f t="shared" si="97"/>
        <v>2</v>
      </c>
      <c r="AA185" s="381" t="str">
        <f t="shared" si="98"/>
        <v/>
      </c>
      <c r="AB185" s="271" t="str">
        <f t="shared" si="104"/>
        <v>DELETE</v>
      </c>
      <c r="AC185" s="282" t="str">
        <f t="shared" si="87"/>
        <v/>
      </c>
      <c r="AD185" s="392">
        <f t="shared" si="88"/>
        <v>0.15000000000000013</v>
      </c>
      <c r="AE185" s="392" t="str">
        <f t="shared" si="89"/>
        <v/>
      </c>
      <c r="AF185" s="270">
        <f t="shared" si="90"/>
        <v>0.30000000000000004</v>
      </c>
      <c r="AG185" s="256">
        <f t="shared" si="76"/>
        <v>0.19999999999999996</v>
      </c>
      <c r="AH185" s="257">
        <f t="shared" si="77"/>
        <v>0.11111111111111116</v>
      </c>
      <c r="AI185" s="258" t="str">
        <f t="shared" si="78"/>
        <v/>
      </c>
      <c r="AJ185" s="259">
        <f t="shared" si="79"/>
        <v>2</v>
      </c>
      <c r="AK185" s="351">
        <f t="shared" si="80"/>
        <v>1.8</v>
      </c>
      <c r="AL185" s="338"/>
      <c r="AM185" s="337"/>
      <c r="AN185" s="338"/>
      <c r="AO185" s="339"/>
      <c r="AP185" s="34"/>
      <c r="AQ185" s="34"/>
      <c r="AR185" s="34"/>
      <c r="AS185" s="34"/>
      <c r="AT185" s="34"/>
      <c r="BR185" s="34"/>
    </row>
    <row r="186" spans="1:70" x14ac:dyDescent="0.2">
      <c r="A186" s="373">
        <f>IF('ΟΣΠΡΙΑ ΦΡΟΥΤΑ ΚΑΙ ΛΑΧΑΝΙΚΑ'!A30="","",'ΟΣΠΡΙΑ ΦΡΟΥΤΑ ΚΑΙ ΛΑΧΑΝΙΚΑ'!A30)</f>
        <v>3</v>
      </c>
      <c r="B186" s="73" t="str">
        <f>IF('ΟΣΠΡΙΑ ΦΡΟΥΤΑ ΚΑΙ ΛΑΧΑΝΙΚΑ'!B30="","",'ΟΣΠΡΙΑ ΦΡΟΥΤΑ ΚΑΙ ΛΑΧΑΝΙΚΑ'!B30)</f>
        <v>Αγγουράκια χωραφιού</v>
      </c>
      <c r="C186" s="198" t="str">
        <f>IF('ΟΣΠΡΙΑ ΦΡΟΥΤΑ ΚΑΙ ΛΑΧΑΝΙΚΑ'!C30="","",'ΟΣΠΡΙΑ ΦΡΟΥΤΑ ΚΑΙ ΛΑΧΑΝΙΚΑ'!C30)</f>
        <v/>
      </c>
      <c r="D186" s="199" t="str">
        <f>IF('ΟΣΠΡΙΑ ΦΡΟΥΤΑ ΚΑΙ ΛΑΧΑΝΙΚΑ'!D30="","",'ΟΣΠΡΙΑ ΦΡΟΥΤΑ ΚΑΙ ΛΑΧΑΝΙΚΑ'!D30)</f>
        <v/>
      </c>
      <c r="E186" s="198">
        <f>IF('ΟΣΠΡΙΑ ΦΡΟΥΤΑ ΚΑΙ ΛΑΧΑΝΙΚΑ'!E30="","",'ΟΣΠΡΙΑ ΦΡΟΥΤΑ ΚΑΙ ΛΑΧΑΝΙΚΑ'!E30)</f>
        <v>3</v>
      </c>
      <c r="F186" s="199" t="str">
        <f>IF('ΟΣΠΡΙΑ ΦΡΟΥΤΑ ΚΑΙ ΛΑΧΑΝΙΚΑ'!F30="","",'ΟΣΠΡΙΑ ΦΡΟΥΤΑ ΚΑΙ ΛΑΧΑΝΙΚΑ'!F30)</f>
        <v/>
      </c>
      <c r="G186" s="198">
        <f>IF('ΟΣΠΡΙΑ ΦΡΟΥΤΑ ΚΑΙ ΛΑΧΑΝΙΚΑ'!G30="","",'ΟΣΠΡΙΑ ΦΡΟΥΤΑ ΚΑΙ ΛΑΧΑΝΙΚΑ'!G30)</f>
        <v>2.75</v>
      </c>
      <c r="H186" s="199" t="str">
        <f>IF('ΟΣΠΡΙΑ ΦΡΟΥΤΑ ΚΑΙ ΛΑΧΑΝΙΚΑ'!H30="","",'ΟΣΠΡΙΑ ΦΡΟΥΤΑ ΚΑΙ ΛΑΧΑΝΙΚΑ'!H30)</f>
        <v/>
      </c>
      <c r="I186" s="198">
        <f>IF('ΟΣΠΡΙΑ ΦΡΟΥΤΑ ΚΑΙ ΛΑΧΑΝΙΚΑ'!I30="","",'ΟΣΠΡΙΑ ΦΡΟΥΤΑ ΚΑΙ ΛΑΧΑΝΙΚΑ'!I30)</f>
        <v>2.8</v>
      </c>
      <c r="J186" s="199" t="str">
        <f>IF('ΟΣΠΡΙΑ ΦΡΟΥΤΑ ΚΑΙ ΛΑΧΑΝΙΚΑ'!J30="","",'ΟΣΠΡΙΑ ΦΡΟΥΤΑ ΚΑΙ ΛΑΧΑΝΙΚΑ'!J30)</f>
        <v/>
      </c>
      <c r="K186" s="66" t="str">
        <f t="shared" si="103"/>
        <v>DELETE</v>
      </c>
      <c r="L186" s="359">
        <v>2.1</v>
      </c>
      <c r="M186" s="360" t="s">
        <v>259</v>
      </c>
      <c r="N186" s="375" t="str">
        <f t="shared" si="91"/>
        <v/>
      </c>
      <c r="O186" s="376" t="str">
        <f t="shared" si="92"/>
        <v/>
      </c>
      <c r="P186" s="361">
        <v>2.2000000000000002</v>
      </c>
      <c r="Q186" s="361" t="s">
        <v>259</v>
      </c>
      <c r="R186" s="375">
        <f t="shared" si="93"/>
        <v>3</v>
      </c>
      <c r="S186" s="379" t="str">
        <f t="shared" si="94"/>
        <v/>
      </c>
      <c r="T186" s="359">
        <v>1.95</v>
      </c>
      <c r="U186" s="360" t="s">
        <v>259</v>
      </c>
      <c r="V186" s="375">
        <f t="shared" si="95"/>
        <v>2.75</v>
      </c>
      <c r="W186" s="379" t="str">
        <f t="shared" si="96"/>
        <v/>
      </c>
      <c r="X186" s="359">
        <v>2</v>
      </c>
      <c r="Y186" s="360" t="s">
        <v>259</v>
      </c>
      <c r="Z186" s="375">
        <f t="shared" si="97"/>
        <v>2.8</v>
      </c>
      <c r="AA186" s="381" t="str">
        <f t="shared" si="98"/>
        <v/>
      </c>
      <c r="AB186" s="271" t="str">
        <f t="shared" si="104"/>
        <v>DELETE</v>
      </c>
      <c r="AC186" s="282" t="str">
        <f t="shared" si="87"/>
        <v/>
      </c>
      <c r="AD186" s="392">
        <f t="shared" si="88"/>
        <v>0.79999999999999982</v>
      </c>
      <c r="AE186" s="392">
        <f t="shared" si="89"/>
        <v>0.8</v>
      </c>
      <c r="AF186" s="270">
        <f t="shared" si="90"/>
        <v>0.79999999999999982</v>
      </c>
      <c r="AG186" s="256">
        <f t="shared" si="76"/>
        <v>0.25</v>
      </c>
      <c r="AH186" s="257">
        <f t="shared" si="77"/>
        <v>9.0909090909090828E-2</v>
      </c>
      <c r="AI186" s="258" t="str">
        <f t="shared" si="78"/>
        <v/>
      </c>
      <c r="AJ186" s="259">
        <f t="shared" si="79"/>
        <v>3</v>
      </c>
      <c r="AK186" s="351">
        <f t="shared" si="80"/>
        <v>2.75</v>
      </c>
      <c r="AL186" s="338"/>
      <c r="AM186" s="337"/>
      <c r="AN186" s="338"/>
      <c r="AO186" s="339"/>
      <c r="AP186" s="34"/>
      <c r="AQ186" s="34"/>
      <c r="AR186" s="34"/>
      <c r="AS186" s="34"/>
      <c r="AT186" s="34"/>
      <c r="BR186" s="34"/>
    </row>
    <row r="187" spans="1:70" x14ac:dyDescent="0.2">
      <c r="A187" s="373">
        <f>IF('ΟΣΠΡΙΑ ΦΡΟΥΤΑ ΚΑΙ ΛΑΧΑΝΙΚΑ'!A31="","",'ΟΣΠΡΙΑ ΦΡΟΥΤΑ ΚΑΙ ΛΑΧΑΝΙΚΑ'!A31)</f>
        <v>4</v>
      </c>
      <c r="B187" s="73" t="str">
        <f>IF('ΟΣΠΡΙΑ ΦΡΟΥΤΑ ΚΑΙ ΛΑΧΑΝΙΚΑ'!B31="","",'ΟΣΠΡΙΑ ΦΡΟΥΤΑ ΚΑΙ ΛΑΧΑΝΙΚΑ'!B31)</f>
        <v>Πιπέρια πράσινα</v>
      </c>
      <c r="C187" s="198">
        <f>IF('ΟΣΠΡΙΑ ΦΡΟΥΤΑ ΚΑΙ ΛΑΧΑΝΙΚΑ'!C31="","",'ΟΣΠΡΙΑ ΦΡΟΥΤΑ ΚΑΙ ΛΑΧΑΝΙΚΑ'!C31)</f>
        <v>1.7</v>
      </c>
      <c r="D187" s="199" t="str">
        <f>IF('ΟΣΠΡΙΑ ΦΡΟΥΤΑ ΚΑΙ ΛΑΧΑΝΙΚΑ'!D31="","",'ΟΣΠΡΙΑ ΦΡΟΥΤΑ ΚΑΙ ΛΑΧΑΝΙΚΑ'!D31)</f>
        <v/>
      </c>
      <c r="E187" s="198">
        <f>IF('ΟΣΠΡΙΑ ΦΡΟΥΤΑ ΚΑΙ ΛΑΧΑΝΙΚΑ'!E31="","",'ΟΣΠΡΙΑ ΦΡΟΥΤΑ ΚΑΙ ΛΑΧΑΝΙΚΑ'!E31)</f>
        <v>2</v>
      </c>
      <c r="F187" s="199" t="str">
        <f>IF('ΟΣΠΡΙΑ ΦΡΟΥΤΑ ΚΑΙ ΛΑΧΑΝΙΚΑ'!F31="","",'ΟΣΠΡΙΑ ΦΡΟΥΤΑ ΚΑΙ ΛΑΧΑΝΙΚΑ'!F31)</f>
        <v/>
      </c>
      <c r="G187" s="198">
        <f>IF('ΟΣΠΡΙΑ ΦΡΟΥΤΑ ΚΑΙ ΛΑΧΑΝΙΚΑ'!G31="","",'ΟΣΠΡΙΑ ΦΡΟΥΤΑ ΚΑΙ ΛΑΧΑΝΙΚΑ'!G31)</f>
        <v>1.75</v>
      </c>
      <c r="H187" s="199" t="str">
        <f>IF('ΟΣΠΡΙΑ ΦΡΟΥΤΑ ΚΑΙ ΛΑΧΑΝΙΚΑ'!H31="","",'ΟΣΠΡΙΑ ΦΡΟΥΤΑ ΚΑΙ ΛΑΧΑΝΙΚΑ'!H31)</f>
        <v/>
      </c>
      <c r="I187" s="198">
        <f>IF('ΟΣΠΡΙΑ ΦΡΟΥΤΑ ΚΑΙ ΛΑΧΑΝΙΚΑ'!I31="","",'ΟΣΠΡΙΑ ΦΡΟΥΤΑ ΚΑΙ ΛΑΧΑΝΙΚΑ'!I31)</f>
        <v>1.7</v>
      </c>
      <c r="J187" s="199" t="str">
        <f>IF('ΟΣΠΡΙΑ ΦΡΟΥΤΑ ΚΑΙ ΛΑΧΑΝΙΚΑ'!J31="","",'ΟΣΠΡΙΑ ΦΡΟΥΤΑ ΚΑΙ ΛΑΧΑΝΙΚΑ'!J31)</f>
        <v/>
      </c>
      <c r="K187" s="66" t="str">
        <f t="shared" si="103"/>
        <v/>
      </c>
      <c r="L187" s="359">
        <v>0.95</v>
      </c>
      <c r="M187" s="360" t="s">
        <v>259</v>
      </c>
      <c r="N187" s="375">
        <f t="shared" si="91"/>
        <v>1.7</v>
      </c>
      <c r="O187" s="376" t="str">
        <f t="shared" si="92"/>
        <v/>
      </c>
      <c r="P187" s="361">
        <v>1.2</v>
      </c>
      <c r="Q187" s="361" t="s">
        <v>259</v>
      </c>
      <c r="R187" s="375">
        <f t="shared" si="93"/>
        <v>2</v>
      </c>
      <c r="S187" s="379" t="str">
        <f t="shared" si="94"/>
        <v/>
      </c>
      <c r="T187" s="359">
        <v>1.2</v>
      </c>
      <c r="U187" s="360" t="s">
        <v>259</v>
      </c>
      <c r="V187" s="375">
        <f t="shared" si="95"/>
        <v>1.75</v>
      </c>
      <c r="W187" s="379" t="str">
        <f t="shared" si="96"/>
        <v/>
      </c>
      <c r="X187" s="359">
        <v>1.2</v>
      </c>
      <c r="Y187" s="360" t="s">
        <v>259</v>
      </c>
      <c r="Z187" s="375">
        <f t="shared" si="97"/>
        <v>1.7</v>
      </c>
      <c r="AA187" s="381" t="str">
        <f t="shared" si="98"/>
        <v/>
      </c>
      <c r="AB187" s="271" t="str">
        <f t="shared" si="104"/>
        <v/>
      </c>
      <c r="AC187" s="282">
        <f t="shared" si="87"/>
        <v>0.75</v>
      </c>
      <c r="AD187" s="392">
        <f t="shared" si="88"/>
        <v>0.8</v>
      </c>
      <c r="AE187" s="392">
        <f t="shared" si="89"/>
        <v>0.55000000000000004</v>
      </c>
      <c r="AF187" s="270">
        <f t="shared" si="90"/>
        <v>0.5</v>
      </c>
      <c r="AG187" s="256">
        <f t="shared" si="76"/>
        <v>0.30000000000000004</v>
      </c>
      <c r="AH187" s="257">
        <f t="shared" si="77"/>
        <v>0.17647058823529416</v>
      </c>
      <c r="AI187" s="258" t="str">
        <f t="shared" si="78"/>
        <v/>
      </c>
      <c r="AJ187" s="259">
        <f t="shared" si="79"/>
        <v>2</v>
      </c>
      <c r="AK187" s="351">
        <f t="shared" si="80"/>
        <v>1.7</v>
      </c>
      <c r="AL187" s="338"/>
      <c r="AM187" s="337"/>
      <c r="AN187" s="338"/>
      <c r="AO187" s="339"/>
      <c r="AP187" s="34"/>
      <c r="AQ187" s="34"/>
      <c r="AR187" s="34"/>
      <c r="AS187" s="34"/>
      <c r="AT187" s="34"/>
      <c r="BR187" s="34"/>
    </row>
    <row r="188" spans="1:70" x14ac:dyDescent="0.2">
      <c r="A188" s="373">
        <f>IF('ΟΣΠΡΙΑ ΦΡΟΥΤΑ ΚΑΙ ΛΑΧΑΝΙΚΑ'!A32="","",'ΟΣΠΡΙΑ ΦΡΟΥΤΑ ΚΑΙ ΛΑΧΑΝΙΚΑ'!A32)</f>
        <v>5</v>
      </c>
      <c r="B188" s="73" t="str">
        <f>IF('ΟΣΠΡΙΑ ΦΡΟΥΤΑ ΚΑΙ ΛΑΧΑΝΙΚΑ'!B32="","",'ΟΣΠΡΙΑ ΦΡΟΥΤΑ ΚΑΙ ΛΑΧΑΝΙΚΑ'!B32)</f>
        <v>Μήλα γκάλαντ εισαγόμενα</v>
      </c>
      <c r="C188" s="198">
        <f>IF('ΟΣΠΡΙΑ ΦΡΟΥΤΑ ΚΑΙ ΛΑΧΑΝΙΚΑ'!C32="","",'ΟΣΠΡΙΑ ΦΡΟΥΤΑ ΚΑΙ ΛΑΧΑΝΙΚΑ'!C32)</f>
        <v>2.25</v>
      </c>
      <c r="D188" s="199" t="str">
        <f>IF('ΟΣΠΡΙΑ ΦΡΟΥΤΑ ΚΑΙ ΛΑΧΑΝΙΚΑ'!D32="","",'ΟΣΠΡΙΑ ΦΡΟΥΤΑ ΚΑΙ ΛΑΧΑΝΙΚΑ'!D32)</f>
        <v/>
      </c>
      <c r="E188" s="198">
        <f>IF('ΟΣΠΡΙΑ ΦΡΟΥΤΑ ΚΑΙ ΛΑΧΑΝΙΚΑ'!E32="","",'ΟΣΠΡΙΑ ΦΡΟΥΤΑ ΚΑΙ ΛΑΧΑΝΙΚΑ'!E32)</f>
        <v>2.2999999999999998</v>
      </c>
      <c r="F188" s="199" t="str">
        <f>IF('ΟΣΠΡΙΑ ΦΡΟΥΤΑ ΚΑΙ ΛΑΧΑΝΙΚΑ'!F32="","",'ΟΣΠΡΙΑ ΦΡΟΥΤΑ ΚΑΙ ΛΑΧΑΝΙΚΑ'!F32)</f>
        <v/>
      </c>
      <c r="G188" s="198" t="str">
        <f>IF('ΟΣΠΡΙΑ ΦΡΟΥΤΑ ΚΑΙ ΛΑΧΑΝΙΚΑ'!G32="","",'ΟΣΠΡΙΑ ΦΡΟΥΤΑ ΚΑΙ ΛΑΧΑΝΙΚΑ'!G32)</f>
        <v/>
      </c>
      <c r="H188" s="199" t="str">
        <f>IF('ΟΣΠΡΙΑ ΦΡΟΥΤΑ ΚΑΙ ΛΑΧΑΝΙΚΑ'!H32="","",'ΟΣΠΡΙΑ ΦΡΟΥΤΑ ΚΑΙ ΛΑΧΑΝΙΚΑ'!H32)</f>
        <v/>
      </c>
      <c r="I188" s="198">
        <f>IF('ΟΣΠΡΙΑ ΦΡΟΥΤΑ ΚΑΙ ΛΑΧΑΝΙΚΑ'!I32="","",'ΟΣΠΡΙΑ ΦΡΟΥΤΑ ΚΑΙ ΛΑΧΑΝΙΚΑ'!I32)</f>
        <v>1.8</v>
      </c>
      <c r="J188" s="199" t="str">
        <f>IF('ΟΣΠΡΙΑ ΦΡΟΥΤΑ ΚΑΙ ΛΑΧΑΝΙΚΑ'!J32="","",'ΟΣΠΡΙΑ ΦΡΟΥΤΑ ΚΑΙ ΛΑΧΑΝΙΚΑ'!J32)</f>
        <v/>
      </c>
      <c r="K188" s="66" t="str">
        <f t="shared" si="103"/>
        <v>DELETE</v>
      </c>
      <c r="L188" s="359">
        <v>1.8</v>
      </c>
      <c r="M188" s="360" t="s">
        <v>259</v>
      </c>
      <c r="N188" s="375">
        <f t="shared" si="91"/>
        <v>2.25</v>
      </c>
      <c r="O188" s="376" t="str">
        <f t="shared" si="92"/>
        <v/>
      </c>
      <c r="P188" s="361">
        <v>2.2999999999999998</v>
      </c>
      <c r="Q188" s="361" t="s">
        <v>259</v>
      </c>
      <c r="R188" s="375">
        <f t="shared" si="93"/>
        <v>2.2999999999999998</v>
      </c>
      <c r="S188" s="379" t="str">
        <f t="shared" si="94"/>
        <v/>
      </c>
      <c r="T188" s="359" t="s">
        <v>259</v>
      </c>
      <c r="U188" s="360" t="s">
        <v>259</v>
      </c>
      <c r="V188" s="375" t="str">
        <f t="shared" si="95"/>
        <v/>
      </c>
      <c r="W188" s="379" t="str">
        <f t="shared" si="96"/>
        <v/>
      </c>
      <c r="X188" s="359">
        <v>1.8</v>
      </c>
      <c r="Y188" s="360" t="s">
        <v>259</v>
      </c>
      <c r="Z188" s="375">
        <f t="shared" si="97"/>
        <v>1.8</v>
      </c>
      <c r="AA188" s="381" t="str">
        <f t="shared" si="98"/>
        <v/>
      </c>
      <c r="AB188" s="271" t="str">
        <f t="shared" si="104"/>
        <v>DELETE</v>
      </c>
      <c r="AC188" s="282">
        <f t="shared" si="87"/>
        <v>0.44999999999999996</v>
      </c>
      <c r="AD188" s="392">
        <f t="shared" si="88"/>
        <v>0</v>
      </c>
      <c r="AE188" s="392" t="str">
        <f t="shared" si="89"/>
        <v/>
      </c>
      <c r="AF188" s="270">
        <f t="shared" si="90"/>
        <v>0</v>
      </c>
      <c r="AG188" s="256">
        <f t="shared" si="76"/>
        <v>0.49999999999999978</v>
      </c>
      <c r="AH188" s="257">
        <f t="shared" si="77"/>
        <v>0.27777777777777768</v>
      </c>
      <c r="AI188" s="258" t="str">
        <f t="shared" si="78"/>
        <v>WARNING</v>
      </c>
      <c r="AJ188" s="259">
        <f t="shared" si="79"/>
        <v>2.2999999999999998</v>
      </c>
      <c r="AK188" s="351">
        <f t="shared" si="80"/>
        <v>1.8</v>
      </c>
      <c r="AL188" s="338"/>
      <c r="AM188" s="337"/>
      <c r="AN188" s="338"/>
      <c r="AO188" s="339"/>
      <c r="AP188" s="34"/>
      <c r="AQ188" s="34"/>
      <c r="AR188" s="34"/>
      <c r="AS188" s="34"/>
      <c r="AT188" s="34"/>
      <c r="BR188" s="34"/>
    </row>
    <row r="189" spans="1:70" x14ac:dyDescent="0.2">
      <c r="A189" s="373">
        <f>IF('ΟΣΠΡΙΑ ΦΡΟΥΤΑ ΚΑΙ ΛΑΧΑΝΙΚΑ'!A33="","",'ΟΣΠΡΙΑ ΦΡΟΥΤΑ ΚΑΙ ΛΑΧΑΝΙΚΑ'!A33)</f>
        <v>6</v>
      </c>
      <c r="B189" s="73" t="str">
        <f>IF('ΟΣΠΡΙΑ ΦΡΟΥΤΑ ΚΑΙ ΛΑΧΑΝΙΚΑ'!B33="","",'ΟΣΠΡΙΑ ΦΡΟΥΤΑ ΚΑΙ ΛΑΧΑΝΙΚΑ'!B33)</f>
        <v>Μπανάνες εισαγόμενες</v>
      </c>
      <c r="C189" s="198" t="str">
        <f>IF('ΟΣΠΡΙΑ ΦΡΟΥΤΑ ΚΑΙ ΛΑΧΑΝΙΚΑ'!C33="","",'ΟΣΠΡΙΑ ΦΡΟΥΤΑ ΚΑΙ ΛΑΧΑΝΙΚΑ'!C33)</f>
        <v/>
      </c>
      <c r="D189" s="199" t="str">
        <f>IF('ΟΣΠΡΙΑ ΦΡΟΥΤΑ ΚΑΙ ΛΑΧΑΝΙΚΑ'!D33="","",'ΟΣΠΡΙΑ ΦΡΟΥΤΑ ΚΑΙ ΛΑΧΑΝΙΚΑ'!D33)</f>
        <v/>
      </c>
      <c r="E189" s="198">
        <f>IF('ΟΣΠΡΙΑ ΦΡΟΥΤΑ ΚΑΙ ΛΑΧΑΝΙΚΑ'!E33="","",'ΟΣΠΡΙΑ ΦΡΟΥΤΑ ΚΑΙ ΛΑΧΑΝΙΚΑ'!E33)</f>
        <v>2</v>
      </c>
      <c r="F189" s="199" t="str">
        <f>IF('ΟΣΠΡΙΑ ΦΡΟΥΤΑ ΚΑΙ ΛΑΧΑΝΙΚΑ'!F33="","",'ΟΣΠΡΙΑ ΦΡΟΥΤΑ ΚΑΙ ΛΑΧΑΝΙΚΑ'!F33)</f>
        <v/>
      </c>
      <c r="G189" s="198">
        <f>IF('ΟΣΠΡΙΑ ΦΡΟΥΤΑ ΚΑΙ ΛΑΧΑΝΙΚΑ'!G33="","",'ΟΣΠΡΙΑ ΦΡΟΥΤΑ ΚΑΙ ΛΑΧΑΝΙΚΑ'!G33)</f>
        <v>1.49</v>
      </c>
      <c r="H189" s="199" t="str">
        <f>IF('ΟΣΠΡΙΑ ΦΡΟΥΤΑ ΚΑΙ ΛΑΧΑΝΙΚΑ'!H33="","",'ΟΣΠΡΙΑ ΦΡΟΥΤΑ ΚΑΙ ΛΑΧΑΝΙΚΑ'!H33)</f>
        <v/>
      </c>
      <c r="I189" s="198">
        <f>IF('ΟΣΠΡΙΑ ΦΡΟΥΤΑ ΚΑΙ ΛΑΧΑΝΙΚΑ'!I33="","",'ΟΣΠΡΙΑ ΦΡΟΥΤΑ ΚΑΙ ΛΑΧΑΝΙΚΑ'!I33)</f>
        <v>1.29</v>
      </c>
      <c r="J189" s="199" t="str">
        <f>IF('ΟΣΠΡΙΑ ΦΡΟΥΤΑ ΚΑΙ ΛΑΧΑΝΙΚΑ'!J33="","",'ΟΣΠΡΙΑ ΦΡΟΥΤΑ ΚΑΙ ΛΑΧΑΝΙΚΑ'!J33)</f>
        <v/>
      </c>
      <c r="K189" s="66" t="str">
        <f t="shared" si="103"/>
        <v>DELETE</v>
      </c>
      <c r="L189" s="359">
        <v>1.65</v>
      </c>
      <c r="M189" s="360" t="s">
        <v>259</v>
      </c>
      <c r="N189" s="375" t="str">
        <f t="shared" si="91"/>
        <v/>
      </c>
      <c r="O189" s="376" t="str">
        <f t="shared" si="92"/>
        <v/>
      </c>
      <c r="P189" s="361" t="s">
        <v>259</v>
      </c>
      <c r="Q189" s="361" t="s">
        <v>259</v>
      </c>
      <c r="R189" s="375">
        <f t="shared" si="93"/>
        <v>2</v>
      </c>
      <c r="S189" s="379" t="str">
        <f t="shared" si="94"/>
        <v/>
      </c>
      <c r="T189" s="359">
        <v>1.89</v>
      </c>
      <c r="U189" s="360" t="s">
        <v>259</v>
      </c>
      <c r="V189" s="375">
        <f t="shared" si="95"/>
        <v>1.49</v>
      </c>
      <c r="W189" s="379" t="str">
        <f t="shared" si="96"/>
        <v/>
      </c>
      <c r="X189" s="359">
        <v>1.6</v>
      </c>
      <c r="Y189" s="360" t="s">
        <v>259</v>
      </c>
      <c r="Z189" s="375">
        <f t="shared" si="97"/>
        <v>1.29</v>
      </c>
      <c r="AA189" s="381" t="str">
        <f t="shared" si="98"/>
        <v/>
      </c>
      <c r="AB189" s="271" t="str">
        <f t="shared" si="104"/>
        <v>DELETE</v>
      </c>
      <c r="AC189" s="282" t="str">
        <f t="shared" si="87"/>
        <v/>
      </c>
      <c r="AD189" s="392" t="str">
        <f t="shared" si="88"/>
        <v/>
      </c>
      <c r="AE189" s="392">
        <f t="shared" si="89"/>
        <v>-0.39999999999999991</v>
      </c>
      <c r="AF189" s="270">
        <f t="shared" si="90"/>
        <v>-0.31000000000000005</v>
      </c>
      <c r="AG189" s="256">
        <f t="shared" si="76"/>
        <v>0.71</v>
      </c>
      <c r="AH189" s="257">
        <f t="shared" si="77"/>
        <v>0.55038759689922467</v>
      </c>
      <c r="AI189" s="258" t="str">
        <f t="shared" si="78"/>
        <v>WARNING</v>
      </c>
      <c r="AJ189" s="259">
        <f t="shared" si="79"/>
        <v>2</v>
      </c>
      <c r="AK189" s="351">
        <f t="shared" si="80"/>
        <v>1.29</v>
      </c>
      <c r="AL189" s="338"/>
      <c r="AM189" s="337"/>
      <c r="AN189" s="338"/>
      <c r="AO189" s="339"/>
      <c r="AP189" s="34"/>
      <c r="AQ189" s="34"/>
      <c r="AR189" s="34"/>
      <c r="AS189" s="34"/>
      <c r="AT189" s="34"/>
      <c r="BR189" s="34"/>
    </row>
    <row r="190" spans="1:70" x14ac:dyDescent="0.2">
      <c r="A190" s="373">
        <f>IF('ΟΣΠΡΙΑ ΦΡΟΥΤΑ ΚΑΙ ΛΑΧΑΝΙΚΑ'!A34="","",'ΟΣΠΡΙΑ ΦΡΟΥΤΑ ΚΑΙ ΛΑΧΑΝΙΚΑ'!A34)</f>
        <v>7</v>
      </c>
      <c r="B190" s="73" t="str">
        <f>IF('ΟΣΠΡΙΑ ΦΡΟΥΤΑ ΚΑΙ ΛΑΧΑΝΙΚΑ'!B34="","",'ΟΣΠΡΙΑ ΦΡΟΥΤΑ ΚΑΙ ΛΑΧΑΝΙΚΑ'!B34)</f>
        <v>Μπανάνες ντόπιες</v>
      </c>
      <c r="C190" s="198" t="str">
        <f>IF('ΟΣΠΡΙΑ ΦΡΟΥΤΑ ΚΑΙ ΛΑΧΑΝΙΚΑ'!C34="","",'ΟΣΠΡΙΑ ΦΡΟΥΤΑ ΚΑΙ ΛΑΧΑΝΙΚΑ'!C34)</f>
        <v/>
      </c>
      <c r="D190" s="199" t="str">
        <f>IF('ΟΣΠΡΙΑ ΦΡΟΥΤΑ ΚΑΙ ΛΑΧΑΝΙΚΑ'!D34="","",'ΟΣΠΡΙΑ ΦΡΟΥΤΑ ΚΑΙ ΛΑΧΑΝΙΚΑ'!D34)</f>
        <v/>
      </c>
      <c r="E190" s="198">
        <f>IF('ΟΣΠΡΙΑ ΦΡΟΥΤΑ ΚΑΙ ΛΑΧΑΝΙΚΑ'!E34="","",'ΟΣΠΡΙΑ ΦΡΟΥΤΑ ΚΑΙ ΛΑΧΑΝΙΚΑ'!E34)</f>
        <v>1.4</v>
      </c>
      <c r="F190" s="199" t="str">
        <f>IF('ΟΣΠΡΙΑ ΦΡΟΥΤΑ ΚΑΙ ΛΑΧΑΝΙΚΑ'!F34="","",'ΟΣΠΡΙΑ ΦΡΟΥΤΑ ΚΑΙ ΛΑΧΑΝΙΚΑ'!F34)</f>
        <v/>
      </c>
      <c r="G190" s="198">
        <f>IF('ΟΣΠΡΙΑ ΦΡΟΥΤΑ ΚΑΙ ΛΑΧΑΝΙΚΑ'!G34="","",'ΟΣΠΡΙΑ ΦΡΟΥΤΑ ΚΑΙ ΛΑΧΑΝΙΚΑ'!G34)</f>
        <v>1.1499999999999999</v>
      </c>
      <c r="H190" s="199" t="str">
        <f>IF('ΟΣΠΡΙΑ ΦΡΟΥΤΑ ΚΑΙ ΛΑΧΑΝΙΚΑ'!H34="","",'ΟΣΠΡΙΑ ΦΡΟΥΤΑ ΚΑΙ ΛΑΧΑΝΙΚΑ'!H34)</f>
        <v/>
      </c>
      <c r="I190" s="198">
        <f>IF('ΟΣΠΡΙΑ ΦΡΟΥΤΑ ΚΑΙ ΛΑΧΑΝΙΚΑ'!I34="","",'ΟΣΠΡΙΑ ΦΡΟΥΤΑ ΚΑΙ ΛΑΧΑΝΙΚΑ'!I34)</f>
        <v>1.1000000000000001</v>
      </c>
      <c r="J190" s="199" t="str">
        <f>IF('ΟΣΠΡΙΑ ΦΡΟΥΤΑ ΚΑΙ ΛΑΧΑΝΙΚΑ'!J34="","",'ΟΣΠΡΙΑ ΦΡΟΥΤΑ ΚΑΙ ΛΑΧΑΝΙΚΑ'!J34)</f>
        <v/>
      </c>
      <c r="K190" s="66" t="str">
        <f t="shared" si="103"/>
        <v>DELETE</v>
      </c>
      <c r="L190" s="359" t="s">
        <v>259</v>
      </c>
      <c r="M190" s="360" t="s">
        <v>259</v>
      </c>
      <c r="N190" s="375" t="str">
        <f t="shared" si="91"/>
        <v/>
      </c>
      <c r="O190" s="376" t="str">
        <f t="shared" si="92"/>
        <v/>
      </c>
      <c r="P190" s="361" t="s">
        <v>259</v>
      </c>
      <c r="Q190" s="361" t="s">
        <v>259</v>
      </c>
      <c r="R190" s="375">
        <f t="shared" si="93"/>
        <v>1.4</v>
      </c>
      <c r="S190" s="379" t="str">
        <f t="shared" si="94"/>
        <v/>
      </c>
      <c r="T190" s="359" t="s">
        <v>259</v>
      </c>
      <c r="U190" s="360" t="s">
        <v>259</v>
      </c>
      <c r="V190" s="375">
        <f t="shared" si="95"/>
        <v>1.1499999999999999</v>
      </c>
      <c r="W190" s="379" t="str">
        <f t="shared" si="96"/>
        <v/>
      </c>
      <c r="X190" s="359">
        <v>1.1000000000000001</v>
      </c>
      <c r="Y190" s="360" t="s">
        <v>259</v>
      </c>
      <c r="Z190" s="375">
        <f t="shared" si="97"/>
        <v>1.1000000000000001</v>
      </c>
      <c r="AA190" s="381" t="str">
        <f t="shared" si="98"/>
        <v/>
      </c>
      <c r="AB190" s="271" t="str">
        <f t="shared" si="104"/>
        <v>DELETE</v>
      </c>
      <c r="AC190" s="282" t="str">
        <f t="shared" si="87"/>
        <v/>
      </c>
      <c r="AD190" s="392" t="str">
        <f t="shared" si="88"/>
        <v/>
      </c>
      <c r="AE190" s="392" t="str">
        <f t="shared" si="89"/>
        <v/>
      </c>
      <c r="AF190" s="270">
        <f t="shared" si="90"/>
        <v>0</v>
      </c>
      <c r="AG190" s="256">
        <f t="shared" si="76"/>
        <v>0.29999999999999982</v>
      </c>
      <c r="AH190" s="257">
        <f t="shared" si="77"/>
        <v>0.27272727272727249</v>
      </c>
      <c r="AI190" s="258" t="str">
        <f t="shared" si="78"/>
        <v>WARNING</v>
      </c>
      <c r="AJ190" s="259">
        <f t="shared" si="79"/>
        <v>1.4</v>
      </c>
      <c r="AK190" s="351">
        <f t="shared" si="80"/>
        <v>1.1000000000000001</v>
      </c>
      <c r="AL190" s="338"/>
      <c r="AM190" s="337"/>
      <c r="AN190" s="338"/>
      <c r="AO190" s="339"/>
      <c r="AP190" s="34"/>
      <c r="AQ190" s="34"/>
      <c r="AR190" s="34"/>
      <c r="AS190" s="34"/>
      <c r="AT190" s="34"/>
      <c r="BR190" s="34"/>
    </row>
    <row r="191" spans="1:70" x14ac:dyDescent="0.2">
      <c r="A191" s="373">
        <f>IF('ΟΣΠΡΙΑ ΦΡΟΥΤΑ ΚΑΙ ΛΑΧΑΝΙΚΑ'!A35="","",'ΟΣΠΡΙΑ ΦΡΟΥΤΑ ΚΑΙ ΛΑΧΑΝΙΚΑ'!A35)</f>
        <v>8</v>
      </c>
      <c r="B191" s="73" t="str">
        <f>IF('ΟΣΠΡΙΑ ΦΡΟΥΤΑ ΚΑΙ ΛΑΧΑΝΙΚΑ'!B35="","",'ΟΣΠΡΙΑ ΦΡΟΥΤΑ ΚΑΙ ΛΑΧΑΝΙΚΑ'!B35)</f>
        <v>Πατάτες φρέσκες</v>
      </c>
      <c r="C191" s="198" t="str">
        <f>IF('ΟΣΠΡΙΑ ΦΡΟΥΤΑ ΚΑΙ ΛΑΧΑΝΙΚΑ'!C35="","",'ΟΣΠΡΙΑ ΦΡΟΥΤΑ ΚΑΙ ΛΑΧΑΝΙΚΑ'!C35)</f>
        <v/>
      </c>
      <c r="D191" s="199" t="str">
        <f>IF('ΟΣΠΡΙΑ ΦΡΟΥΤΑ ΚΑΙ ΛΑΧΑΝΙΚΑ'!D35="","",'ΟΣΠΡΙΑ ΦΡΟΥΤΑ ΚΑΙ ΛΑΧΑΝΙΚΑ'!D35)</f>
        <v/>
      </c>
      <c r="E191" s="198" t="str">
        <f>IF('ΟΣΠΡΙΑ ΦΡΟΥΤΑ ΚΑΙ ΛΑΧΑΝΙΚΑ'!E35="","",'ΟΣΠΡΙΑ ΦΡΟΥΤΑ ΚΑΙ ΛΑΧΑΝΙΚΑ'!E35)</f>
        <v/>
      </c>
      <c r="F191" s="199" t="str">
        <f>IF('ΟΣΠΡΙΑ ΦΡΟΥΤΑ ΚΑΙ ΛΑΧΑΝΙΚΑ'!F35="","",'ΟΣΠΡΙΑ ΦΡΟΥΤΑ ΚΑΙ ΛΑΧΑΝΙΚΑ'!F35)</f>
        <v/>
      </c>
      <c r="G191" s="198" t="str">
        <f>IF('ΟΣΠΡΙΑ ΦΡΟΥΤΑ ΚΑΙ ΛΑΧΑΝΙΚΑ'!G35="","",'ΟΣΠΡΙΑ ΦΡΟΥΤΑ ΚΑΙ ΛΑΧΑΝΙΚΑ'!G35)</f>
        <v/>
      </c>
      <c r="H191" s="199" t="str">
        <f>IF('ΟΣΠΡΙΑ ΦΡΟΥΤΑ ΚΑΙ ΛΑΧΑΝΙΚΑ'!H35="","",'ΟΣΠΡΙΑ ΦΡΟΥΤΑ ΚΑΙ ΛΑΧΑΝΙΚΑ'!H35)</f>
        <v/>
      </c>
      <c r="I191" s="198" t="str">
        <f>IF('ΟΣΠΡΙΑ ΦΡΟΥΤΑ ΚΑΙ ΛΑΧΑΝΙΚΑ'!I35="","",'ΟΣΠΡΙΑ ΦΡΟΥΤΑ ΚΑΙ ΛΑΧΑΝΙΚΑ'!I35)</f>
        <v/>
      </c>
      <c r="J191" s="199" t="str">
        <f>IF('ΟΣΠΡΙΑ ΦΡΟΥΤΑ ΚΑΙ ΛΑΧΑΝΙΚΑ'!J35="","",'ΟΣΠΡΙΑ ΦΡΟΥΤΑ ΚΑΙ ΛΑΧΑΝΙΚΑ'!J35)</f>
        <v/>
      </c>
      <c r="K191" s="66" t="str">
        <f t="shared" si="103"/>
        <v>DELETE</v>
      </c>
      <c r="L191" s="359" t="s">
        <v>259</v>
      </c>
      <c r="M191" s="360" t="s">
        <v>259</v>
      </c>
      <c r="N191" s="375" t="str">
        <f t="shared" si="91"/>
        <v/>
      </c>
      <c r="O191" s="376" t="str">
        <f t="shared" si="92"/>
        <v/>
      </c>
      <c r="P191" s="361">
        <v>0.85</v>
      </c>
      <c r="Q191" s="361" t="s">
        <v>259</v>
      </c>
      <c r="R191" s="375" t="str">
        <f t="shared" si="93"/>
        <v/>
      </c>
      <c r="S191" s="379" t="str">
        <f t="shared" si="94"/>
        <v/>
      </c>
      <c r="T191" s="359" t="s">
        <v>259</v>
      </c>
      <c r="U191" s="360" t="s">
        <v>259</v>
      </c>
      <c r="V191" s="375" t="str">
        <f t="shared" si="95"/>
        <v/>
      </c>
      <c r="W191" s="379" t="str">
        <f t="shared" si="96"/>
        <v/>
      </c>
      <c r="X191" s="359" t="s">
        <v>259</v>
      </c>
      <c r="Y191" s="360" t="s">
        <v>259</v>
      </c>
      <c r="Z191" s="375" t="str">
        <f t="shared" si="97"/>
        <v/>
      </c>
      <c r="AA191" s="381" t="str">
        <f t="shared" si="98"/>
        <v/>
      </c>
      <c r="AB191" s="271" t="str">
        <f t="shared" si="104"/>
        <v>DELETE</v>
      </c>
      <c r="AC191" s="282" t="str">
        <f t="shared" si="87"/>
        <v/>
      </c>
      <c r="AD191" s="392" t="str">
        <f t="shared" si="88"/>
        <v/>
      </c>
      <c r="AE191" s="392" t="str">
        <f t="shared" si="89"/>
        <v/>
      </c>
      <c r="AF191" s="270" t="str">
        <f t="shared" si="90"/>
        <v/>
      </c>
      <c r="AG191" s="256" t="str">
        <f t="shared" si="76"/>
        <v/>
      </c>
      <c r="AH191" s="257" t="str">
        <f t="shared" si="77"/>
        <v/>
      </c>
      <c r="AI191" s="258" t="str">
        <f t="shared" si="78"/>
        <v/>
      </c>
      <c r="AJ191" s="259" t="str">
        <f t="shared" si="79"/>
        <v/>
      </c>
      <c r="AK191" s="351" t="str">
        <f t="shared" si="80"/>
        <v/>
      </c>
      <c r="AL191" s="338"/>
      <c r="AM191" s="337"/>
      <c r="AN191" s="338"/>
      <c r="AO191" s="339"/>
      <c r="AP191" s="34"/>
      <c r="AQ191" s="34"/>
      <c r="AR191" s="34"/>
      <c r="AS191" s="34"/>
      <c r="AT191" s="34"/>
      <c r="BR191" s="34"/>
    </row>
    <row r="192" spans="1:70" x14ac:dyDescent="0.2">
      <c r="A192" s="373">
        <f>IF('ΟΣΠΡΙΑ ΦΡΟΥΤΑ ΚΑΙ ΛΑΧΑΝΙΚΑ'!A36="","",'ΟΣΠΡΙΑ ΦΡΟΥΤΑ ΚΑΙ ΛΑΧΑΝΙΚΑ'!A36)</f>
        <v>9</v>
      </c>
      <c r="B192" s="73" t="str">
        <f>IF('ΟΣΠΡΙΑ ΦΡΟΥΤΑ ΚΑΙ ΛΑΧΑΝΙΚΑ'!B36="","",'ΟΣΠΡΙΑ ΦΡΟΥΤΑ ΚΑΙ ΛΑΧΑΝΙΚΑ'!B36)</f>
        <v>Αχλάδια εισαγόμενα</v>
      </c>
      <c r="C192" s="198">
        <f>IF('ΟΣΠΡΙΑ ΦΡΟΥΤΑ ΚΑΙ ΛΑΧΑΝΙΚΑ'!C36="","",'ΟΣΠΡΙΑ ΦΡΟΥΤΑ ΚΑΙ ΛΑΧΑΝΙΚΑ'!C36)</f>
        <v>2.4</v>
      </c>
      <c r="D192" s="199" t="str">
        <f>IF('ΟΣΠΡΙΑ ΦΡΟΥΤΑ ΚΑΙ ΛΑΧΑΝΙΚΑ'!D36="","",'ΟΣΠΡΙΑ ΦΡΟΥΤΑ ΚΑΙ ΛΑΧΑΝΙΚΑ'!D36)</f>
        <v/>
      </c>
      <c r="E192" s="198" t="str">
        <f>IF('ΟΣΠΡΙΑ ΦΡΟΥΤΑ ΚΑΙ ΛΑΧΑΝΙΚΑ'!E36="","",'ΟΣΠΡΙΑ ΦΡΟΥΤΑ ΚΑΙ ΛΑΧΑΝΙΚΑ'!E36)</f>
        <v/>
      </c>
      <c r="F192" s="199" t="str">
        <f>IF('ΟΣΠΡΙΑ ΦΡΟΥΤΑ ΚΑΙ ΛΑΧΑΝΙΚΑ'!F36="","",'ΟΣΠΡΙΑ ΦΡΟΥΤΑ ΚΑΙ ΛΑΧΑΝΙΚΑ'!F36)</f>
        <v/>
      </c>
      <c r="G192" s="198">
        <f>IF('ΟΣΠΡΙΑ ΦΡΟΥΤΑ ΚΑΙ ΛΑΧΑΝΙΚΑ'!G36="","",'ΟΣΠΡΙΑ ΦΡΟΥΤΑ ΚΑΙ ΛΑΧΑΝΙΚΑ'!G36)</f>
        <v>2.65</v>
      </c>
      <c r="H192" s="199" t="str">
        <f>IF('ΟΣΠΡΙΑ ΦΡΟΥΤΑ ΚΑΙ ΛΑΧΑΝΙΚΑ'!H36="","",'ΟΣΠΡΙΑ ΦΡΟΥΤΑ ΚΑΙ ΛΑΧΑΝΙΚΑ'!H36)</f>
        <v/>
      </c>
      <c r="I192" s="198">
        <f>IF('ΟΣΠΡΙΑ ΦΡΟΥΤΑ ΚΑΙ ΛΑΧΑΝΙΚΑ'!I36="","",'ΟΣΠΡΙΑ ΦΡΟΥΤΑ ΚΑΙ ΛΑΧΑΝΙΚΑ'!I36)</f>
        <v>2.5</v>
      </c>
      <c r="J192" s="199" t="str">
        <f>IF('ΟΣΠΡΙΑ ΦΡΟΥΤΑ ΚΑΙ ΛΑΧΑΝΙΚΑ'!J36="","",'ΟΣΠΡΙΑ ΦΡΟΥΤΑ ΚΑΙ ΛΑΧΑΝΙΚΑ'!J36)</f>
        <v/>
      </c>
      <c r="K192" s="66" t="str">
        <f t="shared" si="103"/>
        <v>DELETE</v>
      </c>
      <c r="L192" s="359" t="s">
        <v>259</v>
      </c>
      <c r="M192" s="360" t="s">
        <v>259</v>
      </c>
      <c r="N192" s="375">
        <f t="shared" si="91"/>
        <v>2.4</v>
      </c>
      <c r="O192" s="376" t="str">
        <f t="shared" si="92"/>
        <v/>
      </c>
      <c r="P192" s="361" t="s">
        <v>259</v>
      </c>
      <c r="Q192" s="361" t="s">
        <v>259</v>
      </c>
      <c r="R192" s="375" t="str">
        <f t="shared" si="93"/>
        <v/>
      </c>
      <c r="S192" s="379" t="str">
        <f t="shared" si="94"/>
        <v/>
      </c>
      <c r="T192" s="359">
        <v>2.65</v>
      </c>
      <c r="U192" s="360" t="s">
        <v>259</v>
      </c>
      <c r="V192" s="375">
        <f t="shared" si="95"/>
        <v>2.65</v>
      </c>
      <c r="W192" s="379" t="str">
        <f t="shared" si="96"/>
        <v/>
      </c>
      <c r="X192" s="359">
        <v>2.5</v>
      </c>
      <c r="Y192" s="360" t="s">
        <v>259</v>
      </c>
      <c r="Z192" s="375">
        <f t="shared" si="97"/>
        <v>2.5</v>
      </c>
      <c r="AA192" s="381" t="str">
        <f t="shared" si="98"/>
        <v/>
      </c>
      <c r="AB192" s="271" t="str">
        <f t="shared" si="104"/>
        <v>DELETE</v>
      </c>
      <c r="AC192" s="282" t="str">
        <f t="shared" si="87"/>
        <v/>
      </c>
      <c r="AD192" s="392" t="str">
        <f t="shared" si="88"/>
        <v/>
      </c>
      <c r="AE192" s="392">
        <f t="shared" si="89"/>
        <v>0</v>
      </c>
      <c r="AF192" s="270">
        <f t="shared" si="90"/>
        <v>0</v>
      </c>
      <c r="AG192" s="256">
        <f t="shared" si="76"/>
        <v>0.25</v>
      </c>
      <c r="AH192" s="257">
        <f t="shared" si="77"/>
        <v>0.10416666666666674</v>
      </c>
      <c r="AI192" s="258" t="str">
        <f t="shared" si="78"/>
        <v/>
      </c>
      <c r="AJ192" s="259">
        <f t="shared" si="79"/>
        <v>2.65</v>
      </c>
      <c r="AK192" s="351">
        <f t="shared" si="80"/>
        <v>2.4</v>
      </c>
      <c r="AL192" s="338"/>
      <c r="AM192" s="337"/>
      <c r="AN192" s="338"/>
      <c r="AO192" s="339"/>
      <c r="AP192" s="34"/>
      <c r="AQ192" s="34"/>
      <c r="AR192" s="34"/>
      <c r="AS192" s="34"/>
      <c r="AT192" s="34"/>
      <c r="BR192" s="34"/>
    </row>
    <row r="193" spans="1:70" x14ac:dyDescent="0.2">
      <c r="A193" s="373">
        <f>IF('ΟΣΠΡΙΑ ΦΡΟΥΤΑ ΚΑΙ ΛΑΧΑΝΙΚΑ'!A37="","",'ΟΣΠΡΙΑ ΦΡΟΥΤΑ ΚΑΙ ΛΑΧΑΝΙΚΑ'!A37)</f>
        <v>10</v>
      </c>
      <c r="B193" s="73" t="str">
        <f>IF('ΟΣΠΡΙΑ ΦΡΟΥΤΑ ΚΑΙ ΛΑΧΑΝΙΚΑ'!B37="","",'ΟΣΠΡΙΑ ΦΡΟΥΤΑ ΚΑΙ ΛΑΧΑΝΙΚΑ'!B37)</f>
        <v>Κρεμμύδια κυπριακά</v>
      </c>
      <c r="C193" s="198">
        <f>IF('ΟΣΠΡΙΑ ΦΡΟΥΤΑ ΚΑΙ ΛΑΧΑΝΙΚΑ'!C37="","",'ΟΣΠΡΙΑ ΦΡΟΥΤΑ ΚΑΙ ΛΑΧΑΝΙΚΑ'!C37)</f>
        <v>0.6</v>
      </c>
      <c r="D193" s="199" t="str">
        <f>IF('ΟΣΠΡΙΑ ΦΡΟΥΤΑ ΚΑΙ ΛΑΧΑΝΙΚΑ'!D37="","",'ΟΣΠΡΙΑ ΦΡΟΥΤΑ ΚΑΙ ΛΑΧΑΝΙΚΑ'!D37)</f>
        <v/>
      </c>
      <c r="E193" s="198">
        <f>IF('ΟΣΠΡΙΑ ΦΡΟΥΤΑ ΚΑΙ ΛΑΧΑΝΙΚΑ'!E37="","",'ΟΣΠΡΙΑ ΦΡΟΥΤΑ ΚΑΙ ΛΑΧΑΝΙΚΑ'!E37)</f>
        <v>0.75</v>
      </c>
      <c r="F193" s="199" t="str">
        <f>IF('ΟΣΠΡΙΑ ΦΡΟΥΤΑ ΚΑΙ ΛΑΧΑΝΙΚΑ'!F37="","",'ΟΣΠΡΙΑ ΦΡΟΥΤΑ ΚΑΙ ΛΑΧΑΝΙΚΑ'!F37)</f>
        <v/>
      </c>
      <c r="G193" s="198">
        <f>IF('ΟΣΠΡΙΑ ΦΡΟΥΤΑ ΚΑΙ ΛΑΧΑΝΙΚΑ'!G37="","",'ΟΣΠΡΙΑ ΦΡΟΥΤΑ ΚΑΙ ΛΑΧΑΝΙΚΑ'!G37)</f>
        <v>0.65</v>
      </c>
      <c r="H193" s="199" t="str">
        <f>IF('ΟΣΠΡΙΑ ΦΡΟΥΤΑ ΚΑΙ ΛΑΧΑΝΙΚΑ'!H37="","",'ΟΣΠΡΙΑ ΦΡΟΥΤΑ ΚΑΙ ΛΑΧΑΝΙΚΑ'!H37)</f>
        <v/>
      </c>
      <c r="I193" s="198">
        <f>IF('ΟΣΠΡΙΑ ΦΡΟΥΤΑ ΚΑΙ ΛΑΧΑΝΙΚΑ'!I37="","",'ΟΣΠΡΙΑ ΦΡΟΥΤΑ ΚΑΙ ΛΑΧΑΝΙΚΑ'!I37)</f>
        <v>0.7</v>
      </c>
      <c r="J193" s="199" t="str">
        <f>IF('ΟΣΠΡΙΑ ΦΡΟΥΤΑ ΚΑΙ ΛΑΧΑΝΙΚΑ'!J37="","",'ΟΣΠΡΙΑ ΦΡΟΥΤΑ ΚΑΙ ΛΑΧΑΝΙΚΑ'!J37)</f>
        <v/>
      </c>
      <c r="K193" s="66" t="str">
        <f t="shared" si="103"/>
        <v/>
      </c>
      <c r="L193" s="359">
        <v>0.6</v>
      </c>
      <c r="M193" s="360" t="s">
        <v>259</v>
      </c>
      <c r="N193" s="375">
        <f t="shared" si="91"/>
        <v>0.6</v>
      </c>
      <c r="O193" s="376" t="str">
        <f t="shared" si="92"/>
        <v/>
      </c>
      <c r="P193" s="361">
        <v>0.75</v>
      </c>
      <c r="Q193" s="361" t="s">
        <v>259</v>
      </c>
      <c r="R193" s="375">
        <f t="shared" si="93"/>
        <v>0.75</v>
      </c>
      <c r="S193" s="379" t="str">
        <f t="shared" si="94"/>
        <v/>
      </c>
      <c r="T193" s="359">
        <v>0.65</v>
      </c>
      <c r="U193" s="360" t="s">
        <v>259</v>
      </c>
      <c r="V193" s="375">
        <f t="shared" si="95"/>
        <v>0.65</v>
      </c>
      <c r="W193" s="379" t="str">
        <f t="shared" si="96"/>
        <v/>
      </c>
      <c r="X193" s="359">
        <v>0.6</v>
      </c>
      <c r="Y193" s="360" t="s">
        <v>259</v>
      </c>
      <c r="Z193" s="375">
        <f t="shared" si="97"/>
        <v>0.7</v>
      </c>
      <c r="AA193" s="381" t="str">
        <f t="shared" si="98"/>
        <v/>
      </c>
      <c r="AB193" s="271" t="str">
        <f t="shared" si="104"/>
        <v/>
      </c>
      <c r="AC193" s="282">
        <f t="shared" si="87"/>
        <v>0</v>
      </c>
      <c r="AD193" s="392">
        <f t="shared" si="88"/>
        <v>0</v>
      </c>
      <c r="AE193" s="392">
        <f t="shared" si="89"/>
        <v>0</v>
      </c>
      <c r="AF193" s="270">
        <f t="shared" si="90"/>
        <v>9.9999999999999978E-2</v>
      </c>
      <c r="AG193" s="256">
        <f t="shared" si="76"/>
        <v>0.15000000000000002</v>
      </c>
      <c r="AH193" s="257">
        <f t="shared" si="77"/>
        <v>0.25</v>
      </c>
      <c r="AI193" s="258" t="str">
        <f t="shared" si="78"/>
        <v>WARNING</v>
      </c>
      <c r="AJ193" s="259">
        <f t="shared" si="79"/>
        <v>0.75</v>
      </c>
      <c r="AK193" s="351">
        <f t="shared" si="80"/>
        <v>0.6</v>
      </c>
      <c r="AL193" s="338"/>
      <c r="AM193" s="337"/>
      <c r="AN193" s="338"/>
      <c r="AO193" s="339"/>
      <c r="AP193" s="34"/>
      <c r="AQ193" s="34"/>
      <c r="AR193" s="34"/>
      <c r="AS193" s="34"/>
      <c r="AT193" s="34"/>
      <c r="BR193" s="34"/>
    </row>
    <row r="194" spans="1:70" x14ac:dyDescent="0.2">
      <c r="A194" s="373">
        <f>IF('ΟΣΠΡΙΑ ΦΡΟΥΤΑ ΚΑΙ ΛΑΧΑΝΙΚΑ'!A38="","",'ΟΣΠΡΙΑ ΦΡΟΥΤΑ ΚΑΙ ΛΑΧΑΝΙΚΑ'!A38)</f>
        <v>11</v>
      </c>
      <c r="B194" s="73" t="str">
        <f>IF('ΟΣΠΡΙΑ ΦΡΟΥΤΑ ΚΑΙ ΛΑΧΑΝΙΚΑ'!B38="","",'ΟΣΠΡΙΑ ΦΡΟΥΤΑ ΚΑΙ ΛΑΧΑΝΙΚΑ'!B38)</f>
        <v>Μανιτάρια καλλιέργειας</v>
      </c>
      <c r="C194" s="198">
        <f>IF('ΟΣΠΡΙΑ ΦΡΟΥΤΑ ΚΑΙ ΛΑΧΑΝΙΚΑ'!C38="","",'ΟΣΠΡΙΑ ΦΡΟΥΤΑ ΚΑΙ ΛΑΧΑΝΙΚΑ'!C38)</f>
        <v>3.75</v>
      </c>
      <c r="D194" s="199" t="str">
        <f>IF('ΟΣΠΡΙΑ ΦΡΟΥΤΑ ΚΑΙ ΛΑΧΑΝΙΚΑ'!D38="","",'ΟΣΠΡΙΑ ΦΡΟΥΤΑ ΚΑΙ ΛΑΧΑΝΙΚΑ'!D38)</f>
        <v/>
      </c>
      <c r="E194" s="198" t="str">
        <f>IF('ΟΣΠΡΙΑ ΦΡΟΥΤΑ ΚΑΙ ΛΑΧΑΝΙΚΑ'!E38="","",'ΟΣΠΡΙΑ ΦΡΟΥΤΑ ΚΑΙ ΛΑΧΑΝΙΚΑ'!E38)</f>
        <v/>
      </c>
      <c r="F194" s="199" t="str">
        <f>IF('ΟΣΠΡΙΑ ΦΡΟΥΤΑ ΚΑΙ ΛΑΧΑΝΙΚΑ'!F38="","",'ΟΣΠΡΙΑ ΦΡΟΥΤΑ ΚΑΙ ΛΑΧΑΝΙΚΑ'!F38)</f>
        <v/>
      </c>
      <c r="G194" s="198" t="str">
        <f>IF('ΟΣΠΡΙΑ ΦΡΟΥΤΑ ΚΑΙ ΛΑΧΑΝΙΚΑ'!G38="","",'ΟΣΠΡΙΑ ΦΡΟΥΤΑ ΚΑΙ ΛΑΧΑΝΙΚΑ'!G38)</f>
        <v/>
      </c>
      <c r="H194" s="199" t="str">
        <f>IF('ΟΣΠΡΙΑ ΦΡΟΥΤΑ ΚΑΙ ΛΑΧΑΝΙΚΑ'!H38="","",'ΟΣΠΡΙΑ ΦΡΟΥΤΑ ΚΑΙ ΛΑΧΑΝΙΚΑ'!H38)</f>
        <v/>
      </c>
      <c r="I194" s="198" t="str">
        <f>IF('ΟΣΠΡΙΑ ΦΡΟΥΤΑ ΚΑΙ ΛΑΧΑΝΙΚΑ'!I38="","",'ΟΣΠΡΙΑ ΦΡΟΥΤΑ ΚΑΙ ΛΑΧΑΝΙΚΑ'!I38)</f>
        <v/>
      </c>
      <c r="J194" s="199" t="str">
        <f>IF('ΟΣΠΡΙΑ ΦΡΟΥΤΑ ΚΑΙ ΛΑΧΑΝΙΚΑ'!J38="","",'ΟΣΠΡΙΑ ΦΡΟΥΤΑ ΚΑΙ ΛΑΧΑΝΙΚΑ'!J38)</f>
        <v/>
      </c>
      <c r="K194" s="66" t="str">
        <f t="shared" si="103"/>
        <v>DELETE</v>
      </c>
      <c r="L194" s="359">
        <v>3.75</v>
      </c>
      <c r="M194" s="360" t="s">
        <v>259</v>
      </c>
      <c r="N194" s="375">
        <f t="shared" si="91"/>
        <v>3.75</v>
      </c>
      <c r="O194" s="376" t="str">
        <f t="shared" si="92"/>
        <v/>
      </c>
      <c r="P194" s="361" t="s">
        <v>259</v>
      </c>
      <c r="Q194" s="361" t="s">
        <v>259</v>
      </c>
      <c r="R194" s="375" t="str">
        <f t="shared" si="93"/>
        <v/>
      </c>
      <c r="S194" s="379" t="str">
        <f t="shared" si="94"/>
        <v/>
      </c>
      <c r="T194" s="359" t="s">
        <v>259</v>
      </c>
      <c r="U194" s="360" t="s">
        <v>259</v>
      </c>
      <c r="V194" s="375" t="str">
        <f t="shared" si="95"/>
        <v/>
      </c>
      <c r="W194" s="379" t="str">
        <f t="shared" si="96"/>
        <v/>
      </c>
      <c r="X194" s="359" t="s">
        <v>259</v>
      </c>
      <c r="Y194" s="360" t="s">
        <v>259</v>
      </c>
      <c r="Z194" s="375" t="str">
        <f t="shared" si="97"/>
        <v/>
      </c>
      <c r="AA194" s="381" t="str">
        <f t="shared" si="98"/>
        <v/>
      </c>
      <c r="AB194" s="271" t="str">
        <f t="shared" si="104"/>
        <v>DELETE</v>
      </c>
      <c r="AC194" s="282">
        <f t="shared" si="87"/>
        <v>0</v>
      </c>
      <c r="AD194" s="392" t="str">
        <f t="shared" si="88"/>
        <v/>
      </c>
      <c r="AE194" s="392" t="str">
        <f t="shared" si="89"/>
        <v/>
      </c>
      <c r="AF194" s="270" t="str">
        <f t="shared" si="90"/>
        <v/>
      </c>
      <c r="AG194" s="256">
        <f t="shared" si="76"/>
        <v>0</v>
      </c>
      <c r="AH194" s="257">
        <f t="shared" si="77"/>
        <v>0</v>
      </c>
      <c r="AI194" s="258" t="str">
        <f t="shared" si="78"/>
        <v/>
      </c>
      <c r="AJ194" s="259">
        <f t="shared" si="79"/>
        <v>3.75</v>
      </c>
      <c r="AK194" s="351">
        <f t="shared" si="80"/>
        <v>3.75</v>
      </c>
      <c r="AL194" s="338"/>
      <c r="AM194" s="337"/>
      <c r="AN194" s="338"/>
      <c r="AO194" s="339"/>
      <c r="AP194" s="34"/>
      <c r="AQ194" s="34"/>
      <c r="AR194" s="34"/>
      <c r="AS194" s="34"/>
      <c r="AT194" s="34"/>
      <c r="BR194" s="34"/>
    </row>
    <row r="195" spans="1:70" x14ac:dyDescent="0.2">
      <c r="A195" s="373">
        <f>IF('ΟΣΠΡΙΑ ΦΡΟΥΤΑ ΚΑΙ ΛΑΧΑΝΙΚΑ'!A39="","",'ΟΣΠΡΙΑ ΦΡΟΥΤΑ ΚΑΙ ΛΑΧΑΝΙΚΑ'!A39)</f>
        <v>12</v>
      </c>
      <c r="B195" s="73" t="str">
        <f>IF('ΟΣΠΡΙΑ ΦΡΟΥΤΑ ΚΑΙ ΛΑΧΑΝΙΚΑ'!B39="","",'ΟΣΠΡΙΑ ΦΡΟΥΤΑ ΚΑΙ ΛΑΧΑΝΙΚΑ'!B39)</f>
        <v>Χόρτα δέσμης</v>
      </c>
      <c r="C195" s="198">
        <f>IF('ΟΣΠΡΙΑ ΦΡΟΥΤΑ ΚΑΙ ΛΑΧΑΝΙΚΑ'!C39="","",'ΟΣΠΡΙΑ ΦΡΟΥΤΑ ΚΑΙ ΛΑΧΑΝΙΚΑ'!C39)</f>
        <v>0.35</v>
      </c>
      <c r="D195" s="199" t="str">
        <f>IF('ΟΣΠΡΙΑ ΦΡΟΥΤΑ ΚΑΙ ΛΑΧΑΝΙΚΑ'!D39="","",'ΟΣΠΡΙΑ ΦΡΟΥΤΑ ΚΑΙ ΛΑΧΑΝΙΚΑ'!D39)</f>
        <v/>
      </c>
      <c r="E195" s="198">
        <f>IF('ΟΣΠΡΙΑ ΦΡΟΥΤΑ ΚΑΙ ΛΑΧΑΝΙΚΑ'!E39="","",'ΟΣΠΡΙΑ ΦΡΟΥΤΑ ΚΑΙ ΛΑΧΑΝΙΚΑ'!E39)</f>
        <v>0.45</v>
      </c>
      <c r="F195" s="199" t="str">
        <f>IF('ΟΣΠΡΙΑ ΦΡΟΥΤΑ ΚΑΙ ΛΑΧΑΝΙΚΑ'!F39="","",'ΟΣΠΡΙΑ ΦΡΟΥΤΑ ΚΑΙ ΛΑΧΑΝΙΚΑ'!F39)</f>
        <v/>
      </c>
      <c r="G195" s="198">
        <f>IF('ΟΣΠΡΙΑ ΦΡΟΥΤΑ ΚΑΙ ΛΑΧΑΝΙΚΑ'!G39="","",'ΟΣΠΡΙΑ ΦΡΟΥΤΑ ΚΑΙ ΛΑΧΑΝΙΚΑ'!G39)</f>
        <v>0.4</v>
      </c>
      <c r="H195" s="199" t="str">
        <f>IF('ΟΣΠΡΙΑ ΦΡΟΥΤΑ ΚΑΙ ΛΑΧΑΝΙΚΑ'!H39="","",'ΟΣΠΡΙΑ ΦΡΟΥΤΑ ΚΑΙ ΛΑΧΑΝΙΚΑ'!H39)</f>
        <v/>
      </c>
      <c r="I195" s="198">
        <f>IF('ΟΣΠΡΙΑ ΦΡΟΥΤΑ ΚΑΙ ΛΑΧΑΝΙΚΑ'!I39="","",'ΟΣΠΡΙΑ ΦΡΟΥΤΑ ΚΑΙ ΛΑΧΑΝΙΚΑ'!I39)</f>
        <v>0.5</v>
      </c>
      <c r="J195" s="199" t="str">
        <f>IF('ΟΣΠΡΙΑ ΦΡΟΥΤΑ ΚΑΙ ΛΑΧΑΝΙΚΑ'!J39="","",'ΟΣΠΡΙΑ ΦΡΟΥΤΑ ΚΑΙ ΛΑΧΑΝΙΚΑ'!J39)</f>
        <v/>
      </c>
      <c r="K195" s="66" t="str">
        <f t="shared" si="103"/>
        <v/>
      </c>
      <c r="L195" s="359">
        <v>0.35</v>
      </c>
      <c r="M195" s="360" t="s">
        <v>259</v>
      </c>
      <c r="N195" s="375">
        <f t="shared" si="91"/>
        <v>0.35</v>
      </c>
      <c r="O195" s="376" t="str">
        <f t="shared" si="92"/>
        <v/>
      </c>
      <c r="P195" s="361">
        <v>0.45</v>
      </c>
      <c r="Q195" s="361" t="s">
        <v>259</v>
      </c>
      <c r="R195" s="375">
        <f t="shared" si="93"/>
        <v>0.45</v>
      </c>
      <c r="S195" s="379" t="str">
        <f t="shared" si="94"/>
        <v/>
      </c>
      <c r="T195" s="359">
        <v>0.4</v>
      </c>
      <c r="U195" s="360" t="s">
        <v>259</v>
      </c>
      <c r="V195" s="375">
        <f t="shared" si="95"/>
        <v>0.4</v>
      </c>
      <c r="W195" s="379" t="str">
        <f t="shared" si="96"/>
        <v/>
      </c>
      <c r="X195" s="359">
        <v>0.5</v>
      </c>
      <c r="Y195" s="360" t="s">
        <v>259</v>
      </c>
      <c r="Z195" s="375">
        <f t="shared" si="97"/>
        <v>0.5</v>
      </c>
      <c r="AA195" s="381" t="str">
        <f t="shared" si="98"/>
        <v/>
      </c>
      <c r="AB195" s="271" t="str">
        <f t="shared" si="104"/>
        <v/>
      </c>
      <c r="AC195" s="282">
        <f t="shared" si="87"/>
        <v>0</v>
      </c>
      <c r="AD195" s="392">
        <f t="shared" si="88"/>
        <v>0</v>
      </c>
      <c r="AE195" s="392">
        <f t="shared" si="89"/>
        <v>0</v>
      </c>
      <c r="AF195" s="270">
        <f t="shared" si="90"/>
        <v>0</v>
      </c>
      <c r="AG195" s="256">
        <f t="shared" si="76"/>
        <v>0.15000000000000002</v>
      </c>
      <c r="AH195" s="257">
        <f t="shared" si="77"/>
        <v>0.4285714285714286</v>
      </c>
      <c r="AI195" s="258" t="str">
        <f t="shared" si="78"/>
        <v>WARNING</v>
      </c>
      <c r="AJ195" s="259">
        <f t="shared" si="79"/>
        <v>0.5</v>
      </c>
      <c r="AK195" s="351">
        <f t="shared" si="80"/>
        <v>0.35</v>
      </c>
      <c r="AL195" s="338"/>
      <c r="AM195" s="337"/>
      <c r="AN195" s="338"/>
      <c r="AO195" s="339"/>
      <c r="AP195" s="34"/>
      <c r="AQ195" s="34"/>
      <c r="AR195" s="34"/>
      <c r="AS195" s="34"/>
      <c r="AT195" s="34"/>
      <c r="BR195" s="34"/>
    </row>
    <row r="196" spans="1:70" x14ac:dyDescent="0.2">
      <c r="A196" s="63"/>
      <c r="B196" s="69"/>
      <c r="C196" s="150">
        <f>SUM(C184:C195)</f>
        <v>14.6</v>
      </c>
      <c r="D196" s="151"/>
      <c r="E196" s="150">
        <f>SUM(E184:E195)</f>
        <v>14.950000000000001</v>
      </c>
      <c r="F196" s="151"/>
      <c r="G196" s="150">
        <f>SUM(G184:G195)</f>
        <v>14.290000000000001</v>
      </c>
      <c r="H196" s="151"/>
      <c r="I196" s="150">
        <f>SUM(I184:I195)</f>
        <v>15.889999999999999</v>
      </c>
      <c r="J196" s="151"/>
      <c r="K196" s="66"/>
      <c r="L196" s="359"/>
      <c r="M196" s="360"/>
      <c r="N196" s="375"/>
      <c r="O196" s="376"/>
      <c r="P196" s="361"/>
      <c r="Q196" s="361"/>
      <c r="R196" s="375"/>
      <c r="S196" s="379"/>
      <c r="T196" s="359"/>
      <c r="U196" s="360"/>
      <c r="V196" s="375"/>
      <c r="W196" s="379"/>
      <c r="X196" s="359"/>
      <c r="Y196" s="360"/>
      <c r="Z196" s="375"/>
      <c r="AA196" s="381"/>
      <c r="AB196" s="271"/>
      <c r="AC196" s="282"/>
      <c r="AD196" s="392"/>
      <c r="AE196" s="392"/>
      <c r="AF196" s="270"/>
      <c r="AG196" s="256"/>
      <c r="AH196" s="257"/>
      <c r="AI196" s="258"/>
      <c r="AJ196" s="259"/>
      <c r="AK196" s="351"/>
      <c r="AL196" s="338"/>
      <c r="AM196" s="337"/>
      <c r="AN196" s="338"/>
      <c r="AO196" s="339"/>
      <c r="AP196" s="34"/>
      <c r="AQ196" s="34"/>
      <c r="AR196" s="34"/>
      <c r="AS196" s="34"/>
      <c r="AT196" s="34"/>
      <c r="BR196" s="34"/>
    </row>
    <row r="197" spans="1:70" ht="15.75" x14ac:dyDescent="0.25">
      <c r="A197" s="71"/>
      <c r="B197" s="70" t="s">
        <v>70</v>
      </c>
      <c r="C197" s="148"/>
      <c r="D197" s="152"/>
      <c r="E197" s="148"/>
      <c r="F197" s="152"/>
      <c r="G197" s="148"/>
      <c r="H197" s="152"/>
      <c r="I197" s="148"/>
      <c r="J197" s="152"/>
      <c r="K197" s="66"/>
      <c r="L197" s="359"/>
      <c r="M197" s="360"/>
      <c r="N197" s="375"/>
      <c r="O197" s="376"/>
      <c r="P197" s="361"/>
      <c r="Q197" s="361"/>
      <c r="R197" s="375"/>
      <c r="S197" s="379"/>
      <c r="T197" s="359"/>
      <c r="U197" s="360"/>
      <c r="V197" s="375"/>
      <c r="W197" s="379"/>
      <c r="X197" s="359"/>
      <c r="Y197" s="360"/>
      <c r="Z197" s="375"/>
      <c r="AA197" s="381"/>
      <c r="AB197" s="271"/>
      <c r="AC197" s="282"/>
      <c r="AD197" s="392"/>
      <c r="AE197" s="392"/>
      <c r="AF197" s="270"/>
      <c r="AG197" s="256"/>
      <c r="AH197" s="257"/>
      <c r="AI197" s="258"/>
      <c r="AJ197" s="259"/>
      <c r="AK197" s="351"/>
      <c r="AL197" s="338"/>
      <c r="AM197" s="337"/>
      <c r="AN197" s="338"/>
      <c r="AO197" s="339"/>
      <c r="AP197" s="34"/>
      <c r="AQ197" s="34"/>
      <c r="AR197" s="34"/>
      <c r="AS197" s="34"/>
      <c r="AT197" s="34"/>
      <c r="BR197" s="34"/>
    </row>
    <row r="198" spans="1:70" x14ac:dyDescent="0.2">
      <c r="A198" s="102">
        <f>IF('ΠΑΓΩΤΑ ΣΟΚΟΛΑΤΕΣ ΜΠΙΣΚΟΤΑ ΜΕΛΙ'!A11="","",'ΠΑΓΩΤΑ ΣΟΚΟΛΑΤΕΣ ΜΠΙΣΚΟΤΑ ΜΕΛΙ'!A11)</f>
        <v>1</v>
      </c>
      <c r="B198" s="72" t="str">
        <f>IF('ΠΑΓΩΤΑ ΣΟΚΟΛΑΤΕΣ ΜΠΙΣΚΟΤΑ ΜΕΛΙ'!B11="","",'ΠΑΓΩΤΑ ΣΟΚΟΛΑΤΕΣ ΜΠΙΣΚΟΤΑ ΜΕΛΙ'!B11)</f>
        <v>ΠΑΓΩΤΟ P &amp; P Βανίλια &amp; Σοκολάτα 1 L</v>
      </c>
      <c r="C198" s="198" t="str">
        <f>IF('ΠΑΓΩΤΑ ΣΟΚΟΛΑΤΕΣ ΜΠΙΣΚΟΤΑ ΜΕΛΙ'!C11="","",'ΠΑΓΩΤΑ ΣΟΚΟΛΑΤΕΣ ΜΠΙΣΚΟΤΑ ΜΕΛΙ'!C11)</f>
        <v/>
      </c>
      <c r="D198" s="199" t="str">
        <f>IF('ΠΑΓΩΤΑ ΣΟΚΟΛΑΤΕΣ ΜΠΙΣΚΟΤΑ ΜΕΛΙ'!D11="","",'ΠΑΓΩΤΑ ΣΟΚΟΛΑΤΕΣ ΜΠΙΣΚΟΤΑ ΜΕΛΙ'!D11)</f>
        <v/>
      </c>
      <c r="E198" s="198" t="str">
        <f>IF('ΠΑΓΩΤΑ ΣΟΚΟΛΑΤΕΣ ΜΠΙΣΚΟΤΑ ΜΕΛΙ'!E11="","",'ΠΑΓΩΤΑ ΣΟΚΟΛΑΤΕΣ ΜΠΙΣΚΟΤΑ ΜΕΛΙ'!E11)</f>
        <v/>
      </c>
      <c r="F198" s="199" t="str">
        <f>IF('ΠΑΓΩΤΑ ΣΟΚΟΛΑΤΕΣ ΜΠΙΣΚΟΤΑ ΜΕΛΙ'!F11="","",'ΠΑΓΩΤΑ ΣΟΚΟΛΑΤΕΣ ΜΠΙΣΚΟΤΑ ΜΕΛΙ'!F11)</f>
        <v/>
      </c>
      <c r="G198" s="198" t="str">
        <f>IF('ΠΑΓΩΤΑ ΣΟΚΟΛΑΤΕΣ ΜΠΙΣΚΟΤΑ ΜΕΛΙ'!G11="","",'ΠΑΓΩΤΑ ΣΟΚΟΛΑΤΕΣ ΜΠΙΣΚΟΤΑ ΜΕΛΙ'!G11)</f>
        <v/>
      </c>
      <c r="H198" s="199" t="str">
        <f>IF('ΠΑΓΩΤΑ ΣΟΚΟΛΑΤΕΣ ΜΠΙΣΚΟΤΑ ΜΕΛΙ'!H11="","",'ΠΑΓΩΤΑ ΣΟΚΟΛΑΤΕΣ ΜΠΙΣΚΟΤΑ ΜΕΛΙ'!H11)</f>
        <v/>
      </c>
      <c r="I198" s="198" t="str">
        <f>IF('ΠΑΓΩΤΑ ΣΟΚΟΛΑΤΕΣ ΜΠΙΣΚΟΤΑ ΜΕΛΙ'!I11="","",'ΠΑΓΩΤΑ ΣΟΚΟΛΑΤΕΣ ΜΠΙΣΚΟΤΑ ΜΕΛΙ'!I11)</f>
        <v/>
      </c>
      <c r="J198" s="199" t="str">
        <f>IF('ΠΑΓΩΤΑ ΣΟΚΟΛΑΤΕΣ ΜΠΙΣΚΟΤΑ ΜΕΛΙ'!J11="","",'ΠΑΓΩΤΑ ΣΟΚΟΛΑΤΕΣ ΜΠΙΣΚΟΤΑ ΜΕΛΙ'!J11)</f>
        <v/>
      </c>
      <c r="K198" s="66" t="str">
        <f t="shared" ref="K198:K219" si="105">IF(OR(C198="",E198="",G198="",I198=""),"DELETE","")</f>
        <v>DELETE</v>
      </c>
      <c r="L198" s="359" t="s">
        <v>259</v>
      </c>
      <c r="M198" s="360" t="s">
        <v>259</v>
      </c>
      <c r="N198" s="375" t="str">
        <f t="shared" si="91"/>
        <v/>
      </c>
      <c r="O198" s="376" t="str">
        <f t="shared" si="92"/>
        <v/>
      </c>
      <c r="P198" s="361" t="s">
        <v>259</v>
      </c>
      <c r="Q198" s="361" t="s">
        <v>259</v>
      </c>
      <c r="R198" s="375" t="str">
        <f t="shared" si="93"/>
        <v/>
      </c>
      <c r="S198" s="379" t="str">
        <f t="shared" si="94"/>
        <v/>
      </c>
      <c r="T198" s="359" t="s">
        <v>259</v>
      </c>
      <c r="U198" s="360" t="s">
        <v>259</v>
      </c>
      <c r="V198" s="375" t="str">
        <f t="shared" si="95"/>
        <v/>
      </c>
      <c r="W198" s="379" t="str">
        <f t="shared" si="96"/>
        <v/>
      </c>
      <c r="X198" s="359" t="s">
        <v>259</v>
      </c>
      <c r="Y198" s="360" t="s">
        <v>259</v>
      </c>
      <c r="Z198" s="375" t="str">
        <f t="shared" si="97"/>
        <v/>
      </c>
      <c r="AA198" s="381" t="str">
        <f t="shared" si="98"/>
        <v/>
      </c>
      <c r="AB198" s="271" t="str">
        <f t="shared" ref="AB198:AB219" si="106">IF(OR(L198="",N198="",P198="",R198="",T198="",V198="",X198="",Z198=""),"DELETE","")</f>
        <v>DELETE</v>
      </c>
      <c r="AC198" s="282" t="str">
        <f t="shared" si="87"/>
        <v/>
      </c>
      <c r="AD198" s="392" t="str">
        <f t="shared" si="88"/>
        <v/>
      </c>
      <c r="AE198" s="392" t="str">
        <f t="shared" si="89"/>
        <v/>
      </c>
      <c r="AF198" s="270" t="str">
        <f t="shared" si="90"/>
        <v/>
      </c>
      <c r="AG198" s="256" t="str">
        <f t="shared" si="76"/>
        <v/>
      </c>
      <c r="AH198" s="257" t="str">
        <f t="shared" si="77"/>
        <v/>
      </c>
      <c r="AI198" s="258" t="str">
        <f t="shared" si="78"/>
        <v/>
      </c>
      <c r="AJ198" s="259" t="str">
        <f t="shared" si="79"/>
        <v/>
      </c>
      <c r="AK198" s="351" t="str">
        <f t="shared" si="80"/>
        <v/>
      </c>
      <c r="AL198" s="338"/>
      <c r="AM198" s="337"/>
      <c r="AN198" s="338"/>
      <c r="AO198" s="339"/>
      <c r="AP198" s="34"/>
      <c r="AQ198" s="34"/>
      <c r="AR198" s="34"/>
      <c r="AS198" s="34"/>
      <c r="AT198" s="34"/>
      <c r="BR198" s="34"/>
    </row>
    <row r="199" spans="1:70" x14ac:dyDescent="0.2">
      <c r="A199" s="102">
        <f>IF('ΠΑΓΩΤΑ ΣΟΚΟΛΑΤΕΣ ΜΠΙΣΚΟΤΑ ΜΕΛΙ'!A12="","",'ΠΑΓΩΤΑ ΣΟΚΟΛΑΤΕΣ ΜΠΙΣΚΟΤΑ ΜΕΛΙ'!A12)</f>
        <v>2</v>
      </c>
      <c r="B199" s="72" t="str">
        <f>IF('ΠΑΓΩΤΑ ΣΟΚΟΛΑΤΕΣ ΜΠΙΣΚΟΤΑ ΜΕΛΙ'!B12="","",'ΠΑΓΩΤΑ ΣΟΚΟΛΑΤΕΣ ΜΠΙΣΚΟΤΑ ΜΕΛΙ'!B12)</f>
        <v>ΠΑΓΩΤΟ REGIS Βανίλια &amp; Σοκολάτα 1 L</v>
      </c>
      <c r="C199" s="198">
        <f>IF('ΠΑΓΩΤΑ ΣΟΚΟΛΑΤΕΣ ΜΠΙΣΚΟΤΑ ΜΕΛΙ'!C12="","",'ΠΑΓΩΤΑ ΣΟΚΟΛΑΤΕΣ ΜΠΙΣΚΟΤΑ ΜΕΛΙ'!C12)</f>
        <v>5.9</v>
      </c>
      <c r="D199" s="199" t="str">
        <f>IF('ΠΑΓΩΤΑ ΣΟΚΟΛΑΤΕΣ ΜΠΙΣΚΟΤΑ ΜΕΛΙ'!D12="","",'ΠΑΓΩΤΑ ΣΟΚΟΛΑΤΕΣ ΜΠΙΣΚΟΤΑ ΜΕΛΙ'!D12)</f>
        <v/>
      </c>
      <c r="E199" s="198" t="str">
        <f>IF('ΠΑΓΩΤΑ ΣΟΚΟΛΑΤΕΣ ΜΠΙΣΚΟΤΑ ΜΕΛΙ'!E12="","",'ΠΑΓΩΤΑ ΣΟΚΟΛΑΤΕΣ ΜΠΙΣΚΟΤΑ ΜΕΛΙ'!E12)</f>
        <v/>
      </c>
      <c r="F199" s="199" t="str">
        <f>IF('ΠΑΓΩΤΑ ΣΟΚΟΛΑΤΕΣ ΜΠΙΣΚΟΤΑ ΜΕΛΙ'!F12="","",'ΠΑΓΩΤΑ ΣΟΚΟΛΑΤΕΣ ΜΠΙΣΚΟΤΑ ΜΕΛΙ'!F12)</f>
        <v/>
      </c>
      <c r="G199" s="198">
        <f>IF('ΠΑΓΩΤΑ ΣΟΚΟΛΑΤΕΣ ΜΠΙΣΚΟΤΑ ΜΕΛΙ'!G12="","",'ΠΑΓΩΤΑ ΣΟΚΟΛΑΤΕΣ ΜΠΙΣΚΟΤΑ ΜΕΛΙ'!G12)</f>
        <v>5.75</v>
      </c>
      <c r="H199" s="199" t="str">
        <f>IF('ΠΑΓΩΤΑ ΣΟΚΟΛΑΤΕΣ ΜΠΙΣΚΟΤΑ ΜΕΛΙ'!H12="","",'ΠΑΓΩΤΑ ΣΟΚΟΛΑΤΕΣ ΜΠΙΣΚΟΤΑ ΜΕΛΙ'!H12)</f>
        <v/>
      </c>
      <c r="I199" s="198" t="str">
        <f>IF('ΠΑΓΩΤΑ ΣΟΚΟΛΑΤΕΣ ΜΠΙΣΚΟΤΑ ΜΕΛΙ'!I12="","",'ΠΑΓΩΤΑ ΣΟΚΟΛΑΤΕΣ ΜΠΙΣΚΟΤΑ ΜΕΛΙ'!I12)</f>
        <v/>
      </c>
      <c r="J199" s="199" t="str">
        <f>IF('ΠΑΓΩΤΑ ΣΟΚΟΛΑΤΕΣ ΜΠΙΣΚΟΤΑ ΜΕΛΙ'!J12="","",'ΠΑΓΩΤΑ ΣΟΚΟΛΑΤΕΣ ΜΠΙΣΚΟΤΑ ΜΕΛΙ'!J12)</f>
        <v/>
      </c>
      <c r="K199" s="66" t="str">
        <f t="shared" si="105"/>
        <v>DELETE</v>
      </c>
      <c r="L199" s="359">
        <v>5.9</v>
      </c>
      <c r="M199" s="360" t="s">
        <v>259</v>
      </c>
      <c r="N199" s="375">
        <f t="shared" si="91"/>
        <v>5.9</v>
      </c>
      <c r="O199" s="376" t="str">
        <f t="shared" si="92"/>
        <v/>
      </c>
      <c r="P199" s="361" t="s">
        <v>259</v>
      </c>
      <c r="Q199" s="361" t="s">
        <v>259</v>
      </c>
      <c r="R199" s="375" t="str">
        <f t="shared" si="93"/>
        <v/>
      </c>
      <c r="S199" s="379" t="str">
        <f t="shared" si="94"/>
        <v/>
      </c>
      <c r="T199" s="359">
        <v>5.75</v>
      </c>
      <c r="U199" s="360" t="s">
        <v>259</v>
      </c>
      <c r="V199" s="375">
        <f t="shared" si="95"/>
        <v>5.75</v>
      </c>
      <c r="W199" s="379" t="str">
        <f t="shared" si="96"/>
        <v/>
      </c>
      <c r="X199" s="359" t="s">
        <v>259</v>
      </c>
      <c r="Y199" s="360" t="s">
        <v>259</v>
      </c>
      <c r="Z199" s="375" t="str">
        <f t="shared" si="97"/>
        <v/>
      </c>
      <c r="AA199" s="381" t="str">
        <f t="shared" si="98"/>
        <v/>
      </c>
      <c r="AB199" s="271" t="str">
        <f t="shared" si="106"/>
        <v>DELETE</v>
      </c>
      <c r="AC199" s="282">
        <f t="shared" si="87"/>
        <v>0</v>
      </c>
      <c r="AD199" s="392" t="str">
        <f t="shared" si="88"/>
        <v/>
      </c>
      <c r="AE199" s="392">
        <f t="shared" si="89"/>
        <v>0</v>
      </c>
      <c r="AF199" s="270" t="str">
        <f t="shared" si="90"/>
        <v/>
      </c>
      <c r="AG199" s="256">
        <f t="shared" si="76"/>
        <v>0.15000000000000036</v>
      </c>
      <c r="AH199" s="257">
        <f t="shared" si="77"/>
        <v>2.6086956521739202E-2</v>
      </c>
      <c r="AI199" s="258" t="str">
        <f t="shared" si="78"/>
        <v/>
      </c>
      <c r="AJ199" s="259">
        <f t="shared" si="79"/>
        <v>5.9</v>
      </c>
      <c r="AK199" s="351">
        <f t="shared" si="80"/>
        <v>5.75</v>
      </c>
      <c r="AL199" s="338"/>
      <c r="AM199" s="337"/>
      <c r="AN199" s="338"/>
      <c r="AO199" s="339"/>
      <c r="AP199" s="34"/>
      <c r="AQ199" s="34"/>
      <c r="AR199" s="34"/>
      <c r="AS199" s="34"/>
      <c r="AT199" s="34"/>
      <c r="BR199" s="34"/>
    </row>
    <row r="200" spans="1:70" x14ac:dyDescent="0.2">
      <c r="A200" s="102">
        <f>IF('ΠΑΓΩΤΑ ΣΟΚΟΛΑΤΕΣ ΜΠΙΣΚΟΤΑ ΜΕΛΙ'!A13="","",'ΠΑΓΩΤΑ ΣΟΚΟΛΑΤΕΣ ΜΠΙΣΚΟΤΑ ΜΕΛΙ'!A13)</f>
        <v>3</v>
      </c>
      <c r="B200" s="72" t="str">
        <f>IF('ΠΑΓΩΤΑ ΣΟΚΟΛΑΤΕΣ ΜΠΙΣΚΟΤΑ ΜΕΛΙ'!B13="","",'ΠΑΓΩΤΑ ΣΟΚΟΛΑΤΕΣ ΜΠΙΣΚΟΤΑ ΜΕΛΙ'!B13)</f>
        <v>MARS Σοκολάτα  51g</v>
      </c>
      <c r="C200" s="198">
        <f>IF('ΠΑΓΩΤΑ ΣΟΚΟΛΑΤΕΣ ΜΠΙΣΚΟΤΑ ΜΕΛΙ'!C13="","",'ΠΑΓΩΤΑ ΣΟΚΟΛΑΤΕΣ ΜΠΙΣΚΟΤΑ ΜΕΛΙ'!C13)</f>
        <v>0.5</v>
      </c>
      <c r="D200" s="199" t="str">
        <f>IF('ΠΑΓΩΤΑ ΣΟΚΟΛΑΤΕΣ ΜΠΙΣΚΟΤΑ ΜΕΛΙ'!D13="","",'ΠΑΓΩΤΑ ΣΟΚΟΛΑΤΕΣ ΜΠΙΣΚΟΤΑ ΜΕΛΙ'!D13)</f>
        <v/>
      </c>
      <c r="E200" s="198">
        <f>IF('ΠΑΓΩΤΑ ΣΟΚΟΛΑΤΕΣ ΜΠΙΣΚΟΤΑ ΜΕΛΙ'!E13="","",'ΠΑΓΩΤΑ ΣΟΚΟΛΑΤΕΣ ΜΠΙΣΚΟΤΑ ΜΕΛΙ'!E13)</f>
        <v>0.55000000000000004</v>
      </c>
      <c r="F200" s="199" t="str">
        <f>IF('ΠΑΓΩΤΑ ΣΟΚΟΛΑΤΕΣ ΜΠΙΣΚΟΤΑ ΜΕΛΙ'!F13="","",'ΠΑΓΩΤΑ ΣΟΚΟΛΑΤΕΣ ΜΠΙΣΚΟΤΑ ΜΕΛΙ'!F13)</f>
        <v/>
      </c>
      <c r="G200" s="198">
        <f>IF('ΠΑΓΩΤΑ ΣΟΚΟΛΑΤΕΣ ΜΠΙΣΚΟΤΑ ΜΕΛΙ'!G13="","",'ΠΑΓΩΤΑ ΣΟΚΟΛΑΤΕΣ ΜΠΙΣΚΟΤΑ ΜΕΛΙ'!G13)</f>
        <v>0.52</v>
      </c>
      <c r="H200" s="199" t="str">
        <f>IF('ΠΑΓΩΤΑ ΣΟΚΟΛΑΤΕΣ ΜΠΙΣΚΟΤΑ ΜΕΛΙ'!H13="","",'ΠΑΓΩΤΑ ΣΟΚΟΛΑΤΕΣ ΜΠΙΣΚΟΤΑ ΜΕΛΙ'!H13)</f>
        <v/>
      </c>
      <c r="I200" s="198">
        <f>IF('ΠΑΓΩΤΑ ΣΟΚΟΛΑΤΕΣ ΜΠΙΣΚΟΤΑ ΜΕΛΙ'!I13="","",'ΠΑΓΩΤΑ ΣΟΚΟΛΑΤΕΣ ΜΠΙΣΚΟΤΑ ΜΕΛΙ'!I13)</f>
        <v>0.6</v>
      </c>
      <c r="J200" s="199" t="str">
        <f>IF('ΠΑΓΩΤΑ ΣΟΚΟΛΑΤΕΣ ΜΠΙΣΚΟΤΑ ΜΕΛΙ'!J13="","",'ΠΑΓΩΤΑ ΣΟΚΟΛΑΤΕΣ ΜΠΙΣΚΟΤΑ ΜΕΛΙ'!J13)</f>
        <v/>
      </c>
      <c r="K200" s="66" t="str">
        <f t="shared" si="105"/>
        <v/>
      </c>
      <c r="L200" s="359" t="s">
        <v>259</v>
      </c>
      <c r="M200" s="360" t="s">
        <v>259</v>
      </c>
      <c r="N200" s="375">
        <f t="shared" si="91"/>
        <v>0.5</v>
      </c>
      <c r="O200" s="376" t="str">
        <f t="shared" si="92"/>
        <v/>
      </c>
      <c r="P200" s="361">
        <v>0.55000000000000004</v>
      </c>
      <c r="Q200" s="361" t="s">
        <v>259</v>
      </c>
      <c r="R200" s="375">
        <f t="shared" si="93"/>
        <v>0.55000000000000004</v>
      </c>
      <c r="S200" s="379" t="str">
        <f t="shared" si="94"/>
        <v/>
      </c>
      <c r="T200" s="359">
        <v>0.52</v>
      </c>
      <c r="U200" s="360" t="s">
        <v>259</v>
      </c>
      <c r="V200" s="375">
        <f t="shared" si="95"/>
        <v>0.52</v>
      </c>
      <c r="W200" s="379" t="str">
        <f t="shared" si="96"/>
        <v/>
      </c>
      <c r="X200" s="359">
        <v>0.6</v>
      </c>
      <c r="Y200" s="360" t="s">
        <v>259</v>
      </c>
      <c r="Z200" s="375">
        <f t="shared" si="97"/>
        <v>0.6</v>
      </c>
      <c r="AA200" s="381" t="str">
        <f t="shared" si="98"/>
        <v/>
      </c>
      <c r="AB200" s="271" t="str">
        <f t="shared" si="106"/>
        <v>DELETE</v>
      </c>
      <c r="AC200" s="282" t="str">
        <f t="shared" si="87"/>
        <v/>
      </c>
      <c r="AD200" s="392">
        <f t="shared" si="88"/>
        <v>0</v>
      </c>
      <c r="AE200" s="392">
        <f t="shared" si="89"/>
        <v>0</v>
      </c>
      <c r="AF200" s="270">
        <f t="shared" si="90"/>
        <v>0</v>
      </c>
      <c r="AG200" s="256">
        <f t="shared" si="76"/>
        <v>9.9999999999999978E-2</v>
      </c>
      <c r="AH200" s="257">
        <f t="shared" si="77"/>
        <v>0.19999999999999996</v>
      </c>
      <c r="AI200" s="258" t="str">
        <f t="shared" si="78"/>
        <v/>
      </c>
      <c r="AJ200" s="259">
        <f t="shared" si="79"/>
        <v>0.6</v>
      </c>
      <c r="AK200" s="351">
        <f t="shared" si="80"/>
        <v>0.5</v>
      </c>
      <c r="AL200" s="338"/>
      <c r="AM200" s="337"/>
      <c r="AN200" s="338"/>
      <c r="AO200" s="339"/>
      <c r="AP200" s="34"/>
      <c r="AQ200" s="34"/>
      <c r="AR200" s="34"/>
      <c r="AS200" s="34"/>
      <c r="AT200" s="34"/>
      <c r="BR200" s="34"/>
    </row>
    <row r="201" spans="1:70" x14ac:dyDescent="0.2">
      <c r="A201" s="102">
        <f>IF('ΠΑΓΩΤΑ ΣΟΚΟΛΑΤΕΣ ΜΠΙΣΚΟΤΑ ΜΕΛΙ'!A14="","",'ΠΑΓΩΤΑ ΣΟΚΟΛΑΤΕΣ ΜΠΙΣΚΟΤΑ ΜΕΛΙ'!A14)</f>
        <v>4</v>
      </c>
      <c r="B201" s="72" t="str">
        <f>IF('ΠΑΓΩΤΑ ΣΟΚΟΛΑΤΕΣ ΜΠΙΣΚΟΤΑ ΜΕΛΙ'!B14="","",'ΠΑΓΩΤΑ ΣΟΚΟΛΑΤΕΣ ΜΠΙΣΚΟΤΑ ΜΕΛΙ'!B14)</f>
        <v>KIT-KAT Σοκολάτα 45g</v>
      </c>
      <c r="C201" s="198">
        <f>IF('ΠΑΓΩΤΑ ΣΟΚΟΛΑΤΕΣ ΜΠΙΣΚΟΤΑ ΜΕΛΙ'!C14="","",'ΠΑΓΩΤΑ ΣΟΚΟΛΑΤΕΣ ΜΠΙΣΚΟΤΑ ΜΕΛΙ'!C14)</f>
        <v>0.45</v>
      </c>
      <c r="D201" s="199" t="str">
        <f>IF('ΠΑΓΩΤΑ ΣΟΚΟΛΑΤΕΣ ΜΠΙΣΚΟΤΑ ΜΕΛΙ'!D14="","",'ΠΑΓΩΤΑ ΣΟΚΟΛΑΤΕΣ ΜΠΙΣΚΟΤΑ ΜΕΛΙ'!D14)</f>
        <v/>
      </c>
      <c r="E201" s="198">
        <f>IF('ΠΑΓΩΤΑ ΣΟΚΟΛΑΤΕΣ ΜΠΙΣΚΟΤΑ ΜΕΛΙ'!E14="","",'ΠΑΓΩΤΑ ΣΟΚΟΛΑΤΕΣ ΜΠΙΣΚΟΤΑ ΜΕΛΙ'!E14)</f>
        <v>0.55000000000000004</v>
      </c>
      <c r="F201" s="199" t="str">
        <f>IF('ΠΑΓΩΤΑ ΣΟΚΟΛΑΤΕΣ ΜΠΙΣΚΟΤΑ ΜΕΛΙ'!F14="","",'ΠΑΓΩΤΑ ΣΟΚΟΛΑΤΕΣ ΜΠΙΣΚΟΤΑ ΜΕΛΙ'!F14)</f>
        <v/>
      </c>
      <c r="G201" s="198">
        <f>IF('ΠΑΓΩΤΑ ΣΟΚΟΛΑΤΕΣ ΜΠΙΣΚΟΤΑ ΜΕΛΙ'!G14="","",'ΠΑΓΩΤΑ ΣΟΚΟΛΑΤΕΣ ΜΠΙΣΚΟΤΑ ΜΕΛΙ'!G14)</f>
        <v>0.54</v>
      </c>
      <c r="H201" s="199" t="str">
        <f>IF('ΠΑΓΩΤΑ ΣΟΚΟΛΑΤΕΣ ΜΠΙΣΚΟΤΑ ΜΕΛΙ'!H14="","",'ΠΑΓΩΤΑ ΣΟΚΟΛΑΤΕΣ ΜΠΙΣΚΟΤΑ ΜΕΛΙ'!H14)</f>
        <v/>
      </c>
      <c r="I201" s="198">
        <f>IF('ΠΑΓΩΤΑ ΣΟΚΟΛΑΤΕΣ ΜΠΙΣΚΟΤΑ ΜΕΛΙ'!I14="","",'ΠΑΓΩΤΑ ΣΟΚΟΛΑΤΕΣ ΜΠΙΣΚΟΤΑ ΜΕΛΙ'!I14)</f>
        <v>0.55000000000000004</v>
      </c>
      <c r="J201" s="199" t="str">
        <f>IF('ΠΑΓΩΤΑ ΣΟΚΟΛΑΤΕΣ ΜΠΙΣΚΟΤΑ ΜΕΛΙ'!J14="","",'ΠΑΓΩΤΑ ΣΟΚΟΛΑΤΕΣ ΜΠΙΣΚΟΤΑ ΜΕΛΙ'!J14)</f>
        <v/>
      </c>
      <c r="K201" s="66" t="str">
        <f t="shared" si="105"/>
        <v/>
      </c>
      <c r="L201" s="359">
        <v>0.45</v>
      </c>
      <c r="M201" s="360" t="s">
        <v>259</v>
      </c>
      <c r="N201" s="375">
        <f t="shared" si="91"/>
        <v>0.45</v>
      </c>
      <c r="O201" s="376" t="str">
        <f t="shared" si="92"/>
        <v/>
      </c>
      <c r="P201" s="361">
        <v>0.55000000000000004</v>
      </c>
      <c r="Q201" s="361" t="s">
        <v>259</v>
      </c>
      <c r="R201" s="375">
        <f t="shared" si="93"/>
        <v>0.55000000000000004</v>
      </c>
      <c r="S201" s="379" t="str">
        <f t="shared" si="94"/>
        <v/>
      </c>
      <c r="T201" s="359">
        <v>0.54</v>
      </c>
      <c r="U201" s="360" t="s">
        <v>259</v>
      </c>
      <c r="V201" s="375">
        <f t="shared" si="95"/>
        <v>0.54</v>
      </c>
      <c r="W201" s="379" t="str">
        <f t="shared" si="96"/>
        <v/>
      </c>
      <c r="X201" s="359">
        <v>0.55000000000000004</v>
      </c>
      <c r="Y201" s="360" t="s">
        <v>259</v>
      </c>
      <c r="Z201" s="375">
        <f t="shared" si="97"/>
        <v>0.55000000000000004</v>
      </c>
      <c r="AA201" s="381" t="str">
        <f t="shared" si="98"/>
        <v/>
      </c>
      <c r="AB201" s="271" t="str">
        <f t="shared" si="106"/>
        <v/>
      </c>
      <c r="AC201" s="282">
        <f t="shared" si="87"/>
        <v>0</v>
      </c>
      <c r="AD201" s="392">
        <f t="shared" si="88"/>
        <v>0</v>
      </c>
      <c r="AE201" s="392">
        <f t="shared" si="89"/>
        <v>0</v>
      </c>
      <c r="AF201" s="270">
        <f t="shared" si="90"/>
        <v>0</v>
      </c>
      <c r="AG201" s="256">
        <f t="shared" si="76"/>
        <v>0.10000000000000003</v>
      </c>
      <c r="AH201" s="257">
        <f t="shared" si="77"/>
        <v>0.22222222222222232</v>
      </c>
      <c r="AI201" s="258" t="str">
        <f t="shared" si="78"/>
        <v>WARNING</v>
      </c>
      <c r="AJ201" s="259">
        <f t="shared" si="79"/>
        <v>0.55000000000000004</v>
      </c>
      <c r="AK201" s="351">
        <f t="shared" si="80"/>
        <v>0.45</v>
      </c>
      <c r="AL201" s="338"/>
      <c r="AM201" s="337"/>
      <c r="AN201" s="338"/>
      <c r="AO201" s="339"/>
      <c r="AP201" s="34"/>
      <c r="AQ201" s="34"/>
      <c r="AR201" s="34"/>
      <c r="AS201" s="34"/>
      <c r="AT201" s="34"/>
      <c r="BR201" s="34"/>
    </row>
    <row r="202" spans="1:70" x14ac:dyDescent="0.2">
      <c r="A202" s="102">
        <f>IF('ΠΑΓΩΤΑ ΣΟΚΟΛΑΤΕΣ ΜΠΙΣΚΟΤΑ ΜΕΛΙ'!A15="","",'ΠΑΓΩΤΑ ΣΟΚΟΛΑΤΕΣ ΜΠΙΣΚΟΤΑ ΜΕΛΙ'!A15)</f>
        <v>5</v>
      </c>
      <c r="B202" s="72" t="str">
        <f>IF('ΠΑΓΩΤΑ ΣΟΚΟΛΑΤΕΣ ΜΠΙΣΚΟΤΑ ΜΕΛΙ'!B15="","",'ΠΑΓΩΤΑ ΣΟΚΟΛΑΤΕΣ ΜΠΙΣΚΟΤΑ ΜΕΛΙ'!B15)</f>
        <v>CADBURRY΄S ΣΟΚΟΛΑΤΑ Dairy Milk 49g</v>
      </c>
      <c r="C202" s="198" t="str">
        <f>IF('ΠΑΓΩΤΑ ΣΟΚΟΛΑΤΕΣ ΜΠΙΣΚΟΤΑ ΜΕΛΙ'!C15="","",'ΠΑΓΩΤΑ ΣΟΚΟΛΑΤΕΣ ΜΠΙΣΚΟΤΑ ΜΕΛΙ'!C15)</f>
        <v/>
      </c>
      <c r="D202" s="199" t="str">
        <f>IF('ΠΑΓΩΤΑ ΣΟΚΟΛΑΤΕΣ ΜΠΙΣΚΟΤΑ ΜΕΛΙ'!D15="","",'ΠΑΓΩΤΑ ΣΟΚΟΛΑΤΕΣ ΜΠΙΣΚΟΤΑ ΜΕΛΙ'!D15)</f>
        <v/>
      </c>
      <c r="E202" s="198">
        <f>IF('ΠΑΓΩΤΑ ΣΟΚΟΛΑΤΕΣ ΜΠΙΣΚΟΤΑ ΜΕΛΙ'!E15="","",'ΠΑΓΩΤΑ ΣΟΚΟΛΑΤΕΣ ΜΠΙΣΚΟΤΑ ΜΕΛΙ'!E15)</f>
        <v>0.75</v>
      </c>
      <c r="F202" s="199" t="str">
        <f>IF('ΠΑΓΩΤΑ ΣΟΚΟΛΑΤΕΣ ΜΠΙΣΚΟΤΑ ΜΕΛΙ'!F15="","",'ΠΑΓΩΤΑ ΣΟΚΟΛΑΤΕΣ ΜΠΙΣΚΟΤΑ ΜΕΛΙ'!F15)</f>
        <v/>
      </c>
      <c r="G202" s="198">
        <f>IF('ΠΑΓΩΤΑ ΣΟΚΟΛΑΤΕΣ ΜΠΙΣΚΟΤΑ ΜΕΛΙ'!G15="","",'ΠΑΓΩΤΑ ΣΟΚΟΛΑΤΕΣ ΜΠΙΣΚΟΤΑ ΜΕΛΙ'!G15)</f>
        <v>0.75</v>
      </c>
      <c r="H202" s="199" t="str">
        <f>IF('ΠΑΓΩΤΑ ΣΟΚΟΛΑΤΕΣ ΜΠΙΣΚΟΤΑ ΜΕΛΙ'!H15="","",'ΠΑΓΩΤΑ ΣΟΚΟΛΑΤΕΣ ΜΠΙΣΚΟΤΑ ΜΕΛΙ'!H15)</f>
        <v/>
      </c>
      <c r="I202" s="198">
        <f>IF('ΠΑΓΩΤΑ ΣΟΚΟΛΑΤΕΣ ΜΠΙΣΚΟΤΑ ΜΕΛΙ'!I15="","",'ΠΑΓΩΤΑ ΣΟΚΟΛΑΤΕΣ ΜΠΙΣΚΟΤΑ ΜΕΛΙ'!I15)</f>
        <v>0.75</v>
      </c>
      <c r="J202" s="199" t="str">
        <f>IF('ΠΑΓΩΤΑ ΣΟΚΟΛΑΤΕΣ ΜΠΙΣΚΟΤΑ ΜΕΛΙ'!J15="","",'ΠΑΓΩΤΑ ΣΟΚΟΛΑΤΕΣ ΜΠΙΣΚΟΤΑ ΜΕΛΙ'!J15)</f>
        <v/>
      </c>
      <c r="K202" s="66" t="str">
        <f t="shared" si="105"/>
        <v>DELETE</v>
      </c>
      <c r="L202" s="359" t="s">
        <v>259</v>
      </c>
      <c r="M202" s="360" t="s">
        <v>259</v>
      </c>
      <c r="N202" s="375" t="str">
        <f t="shared" si="91"/>
        <v/>
      </c>
      <c r="O202" s="376" t="str">
        <f t="shared" si="92"/>
        <v/>
      </c>
      <c r="P202" s="361">
        <v>0.75</v>
      </c>
      <c r="Q202" s="361" t="s">
        <v>259</v>
      </c>
      <c r="R202" s="375">
        <f t="shared" si="93"/>
        <v>0.75</v>
      </c>
      <c r="S202" s="379" t="str">
        <f t="shared" si="94"/>
        <v/>
      </c>
      <c r="T202" s="359" t="s">
        <v>259</v>
      </c>
      <c r="U202" s="360" t="s">
        <v>259</v>
      </c>
      <c r="V202" s="375">
        <f t="shared" si="95"/>
        <v>0.75</v>
      </c>
      <c r="W202" s="379" t="str">
        <f t="shared" si="96"/>
        <v/>
      </c>
      <c r="X202" s="359">
        <v>0.75</v>
      </c>
      <c r="Y202" s="360" t="s">
        <v>259</v>
      </c>
      <c r="Z202" s="375">
        <f t="shared" si="97"/>
        <v>0.75</v>
      </c>
      <c r="AA202" s="381" t="str">
        <f t="shared" si="98"/>
        <v/>
      </c>
      <c r="AB202" s="271" t="str">
        <f t="shared" si="106"/>
        <v>DELETE</v>
      </c>
      <c r="AC202" s="282" t="str">
        <f t="shared" si="87"/>
        <v/>
      </c>
      <c r="AD202" s="392">
        <f t="shared" si="88"/>
        <v>0</v>
      </c>
      <c r="AE202" s="392" t="str">
        <f t="shared" si="89"/>
        <v/>
      </c>
      <c r="AF202" s="270">
        <f t="shared" si="90"/>
        <v>0</v>
      </c>
      <c r="AG202" s="256">
        <f t="shared" ref="AG202:AG263" si="107">IF(AND(C202="",E202="",G202="",I202=""),"",(MAX(C202:J202)-MIN(C202:J202)))</f>
        <v>0</v>
      </c>
      <c r="AH202" s="257">
        <f t="shared" ref="AH202:AH263" si="108">IF(AND(AJ202="",AK202=""),"",(AJ202/AK202)-1)</f>
        <v>0</v>
      </c>
      <c r="AI202" s="258" t="str">
        <f t="shared" ref="AI202:AI263" si="109">IF(AH202="","",(IF(AH202&gt;$AH$10,"WARNING","")))</f>
        <v/>
      </c>
      <c r="AJ202" s="259">
        <f t="shared" ref="AJ202:AJ263" si="110">IF(AND(C202="",E202="",G202="",I202=""),"",(MAX(C202:J202)))</f>
        <v>0.75</v>
      </c>
      <c r="AK202" s="351">
        <f t="shared" ref="AK202:AK263" si="111">IF(AND(C202="",E202="",G202="",I202=""),"",(MIN(C202:J202)))</f>
        <v>0.75</v>
      </c>
      <c r="AL202" s="338"/>
      <c r="AM202" s="337"/>
      <c r="AN202" s="338"/>
      <c r="AO202" s="339"/>
      <c r="AP202" s="34"/>
      <c r="AQ202" s="34"/>
      <c r="AR202" s="34"/>
      <c r="AS202" s="34"/>
      <c r="AT202" s="34"/>
      <c r="BR202" s="34"/>
    </row>
    <row r="203" spans="1:70" x14ac:dyDescent="0.2">
      <c r="A203" s="102">
        <f>IF('ΠΑΓΩΤΑ ΣΟΚΟΛΑΤΕΣ ΜΠΙΣΚΟΤΑ ΜΕΛΙ'!A16="","",'ΠΑΓΩΤΑ ΣΟΚΟΛΑΤΕΣ ΜΠΙΣΚΟΤΑ ΜΕΛΙ'!A16)</f>
        <v>6</v>
      </c>
      <c r="B203" s="72" t="str">
        <f>IF('ΠΑΓΩΤΑ ΣΟΚΟΛΑΤΕΣ ΜΠΙΣΚΟΤΑ ΜΕΛΙ'!B16="","",'ΠΑΓΩΤΑ ΣΟΚΟΛΑΤΕΣ ΜΠΙΣΚΟΤΑ ΜΕΛΙ'!B16)</f>
        <v>BACKANDY'S Μαύρη Σοκολάτα Κουβερτούρα 150g</v>
      </c>
      <c r="C203" s="198" t="str">
        <f>IF('ΠΑΓΩΤΑ ΣΟΚΟΛΑΤΕΣ ΜΠΙΣΚΟΤΑ ΜΕΛΙ'!C16="","",'ΠΑΓΩΤΑ ΣΟΚΟΛΑΤΕΣ ΜΠΙΣΚΟΤΑ ΜΕΛΙ'!C16)</f>
        <v/>
      </c>
      <c r="D203" s="199" t="str">
        <f>IF('ΠΑΓΩΤΑ ΣΟΚΟΛΑΤΕΣ ΜΠΙΣΚΟΤΑ ΜΕΛΙ'!D16="","",'ΠΑΓΩΤΑ ΣΟΚΟΛΑΤΕΣ ΜΠΙΣΚΟΤΑ ΜΕΛΙ'!D16)</f>
        <v/>
      </c>
      <c r="E203" s="198">
        <f>IF('ΠΑΓΩΤΑ ΣΟΚΟΛΑΤΕΣ ΜΠΙΣΚΟΤΑ ΜΕΛΙ'!E16="","",'ΠΑΓΩΤΑ ΣΟΚΟΛΑΤΕΣ ΜΠΙΣΚΟΤΑ ΜΕΛΙ'!E16)</f>
        <v>1.26</v>
      </c>
      <c r="F203" s="199" t="str">
        <f>IF('ΠΑΓΩΤΑ ΣΟΚΟΛΑΤΕΣ ΜΠΙΣΚΟΤΑ ΜΕΛΙ'!F16="","",'ΠΑΓΩΤΑ ΣΟΚΟΛΑΤΕΣ ΜΠΙΣΚΟΤΑ ΜΕΛΙ'!F16)</f>
        <v/>
      </c>
      <c r="G203" s="198">
        <f>IF('ΠΑΓΩΤΑ ΣΟΚΟΛΑΤΕΣ ΜΠΙΣΚΟΤΑ ΜΕΛΙ'!G16="","",'ΠΑΓΩΤΑ ΣΟΚΟΛΑΤΕΣ ΜΠΙΣΚΟΤΑ ΜΕΛΙ'!G16)</f>
        <v>1.25</v>
      </c>
      <c r="H203" s="199" t="str">
        <f>IF('ΠΑΓΩΤΑ ΣΟΚΟΛΑΤΕΣ ΜΠΙΣΚΟΤΑ ΜΕΛΙ'!H16="","",'ΠΑΓΩΤΑ ΣΟΚΟΛΑΤΕΣ ΜΠΙΣΚΟΤΑ ΜΕΛΙ'!H16)</f>
        <v/>
      </c>
      <c r="I203" s="198" t="str">
        <f>IF('ΠΑΓΩΤΑ ΣΟΚΟΛΑΤΕΣ ΜΠΙΣΚΟΤΑ ΜΕΛΙ'!I16="","",'ΠΑΓΩΤΑ ΣΟΚΟΛΑΤΕΣ ΜΠΙΣΚΟΤΑ ΜΕΛΙ'!I16)</f>
        <v/>
      </c>
      <c r="J203" s="199" t="str">
        <f>IF('ΠΑΓΩΤΑ ΣΟΚΟΛΑΤΕΣ ΜΠΙΣΚΟΤΑ ΜΕΛΙ'!J16="","",'ΠΑΓΩΤΑ ΣΟΚΟΛΑΤΕΣ ΜΠΙΣΚΟΤΑ ΜΕΛΙ'!J16)</f>
        <v/>
      </c>
      <c r="K203" s="66" t="str">
        <f t="shared" si="105"/>
        <v>DELETE</v>
      </c>
      <c r="L203" s="359" t="s">
        <v>259</v>
      </c>
      <c r="M203" s="360" t="s">
        <v>259</v>
      </c>
      <c r="N203" s="375" t="str">
        <f t="shared" si="91"/>
        <v/>
      </c>
      <c r="O203" s="376" t="str">
        <f t="shared" si="92"/>
        <v/>
      </c>
      <c r="P203" s="361">
        <v>1.26</v>
      </c>
      <c r="Q203" s="361" t="s">
        <v>259</v>
      </c>
      <c r="R203" s="375">
        <f t="shared" si="93"/>
        <v>1.26</v>
      </c>
      <c r="S203" s="379" t="str">
        <f t="shared" si="94"/>
        <v/>
      </c>
      <c r="T203" s="359">
        <v>1.25</v>
      </c>
      <c r="U203" s="360" t="s">
        <v>259</v>
      </c>
      <c r="V203" s="375">
        <f t="shared" si="95"/>
        <v>1.25</v>
      </c>
      <c r="W203" s="379" t="str">
        <f t="shared" si="96"/>
        <v/>
      </c>
      <c r="X203" s="359" t="s">
        <v>259</v>
      </c>
      <c r="Y203" s="360" t="s">
        <v>259</v>
      </c>
      <c r="Z203" s="375" t="str">
        <f t="shared" si="97"/>
        <v/>
      </c>
      <c r="AA203" s="381" t="str">
        <f t="shared" si="98"/>
        <v/>
      </c>
      <c r="AB203" s="271" t="str">
        <f t="shared" si="106"/>
        <v>DELETE</v>
      </c>
      <c r="AC203" s="282" t="str">
        <f t="shared" si="87"/>
        <v/>
      </c>
      <c r="AD203" s="392">
        <f t="shared" si="88"/>
        <v>0</v>
      </c>
      <c r="AE203" s="392">
        <f t="shared" si="89"/>
        <v>0</v>
      </c>
      <c r="AF203" s="270" t="str">
        <f t="shared" si="90"/>
        <v/>
      </c>
      <c r="AG203" s="256">
        <f t="shared" si="107"/>
        <v>1.0000000000000009E-2</v>
      </c>
      <c r="AH203" s="257">
        <f t="shared" si="108"/>
        <v>8.0000000000000071E-3</v>
      </c>
      <c r="AI203" s="258" t="str">
        <f t="shared" si="109"/>
        <v/>
      </c>
      <c r="AJ203" s="259">
        <f t="shared" si="110"/>
        <v>1.26</v>
      </c>
      <c r="AK203" s="351">
        <f t="shared" si="111"/>
        <v>1.25</v>
      </c>
      <c r="AL203" s="338"/>
      <c r="AM203" s="337"/>
      <c r="AN203" s="338"/>
      <c r="AO203" s="339"/>
      <c r="AP203" s="34"/>
      <c r="AQ203" s="34"/>
      <c r="AR203" s="34"/>
      <c r="AS203" s="34"/>
      <c r="AT203" s="34"/>
      <c r="BR203" s="34"/>
    </row>
    <row r="204" spans="1:70" x14ac:dyDescent="0.2">
      <c r="A204" s="102">
        <f>IF('ΠΑΓΩΤΑ ΣΟΚΟΛΑΤΕΣ ΜΠΙΣΚΟΤΑ ΜΕΛΙ'!A17="","",'ΠΑΓΩΤΑ ΣΟΚΟΛΑΤΕΣ ΜΠΙΣΚΟΤΑ ΜΕΛΙ'!A17)</f>
        <v>7</v>
      </c>
      <c r="B204" s="72" t="str">
        <f>IF('ΠΑΓΩΤΑ ΣΟΚΟΛΑΤΕΣ ΜΠΙΣΚΟΤΑ ΜΕΛΙ'!B17="","",'ΠΑΓΩΤΑ ΣΟΚΟΛΑΤΕΣ ΜΠΙΣΚΟΤΑ ΜΕΛΙ'!B17)</f>
        <v>Bake Rolls 7 DAYS Κλασσική 80g</v>
      </c>
      <c r="C204" s="198" t="str">
        <f>IF('ΠΑΓΩΤΑ ΣΟΚΟΛΑΤΕΣ ΜΠΙΣΚΟΤΑ ΜΕΛΙ'!C17="","",'ΠΑΓΩΤΑ ΣΟΚΟΛΑΤΕΣ ΜΠΙΣΚΟΤΑ ΜΕΛΙ'!C17)</f>
        <v/>
      </c>
      <c r="D204" s="199" t="str">
        <f>IF('ΠΑΓΩΤΑ ΣΟΚΟΛΑΤΕΣ ΜΠΙΣΚΟΤΑ ΜΕΛΙ'!D17="","",'ΠΑΓΩΤΑ ΣΟΚΟΛΑΤΕΣ ΜΠΙΣΚΟΤΑ ΜΕΛΙ'!D17)</f>
        <v/>
      </c>
      <c r="E204" s="198">
        <f>IF('ΠΑΓΩΤΑ ΣΟΚΟΛΑΤΕΣ ΜΠΙΣΚΟΤΑ ΜΕΛΙ'!E17="","",'ΠΑΓΩΤΑ ΣΟΚΟΛΑΤΕΣ ΜΠΙΣΚΟΤΑ ΜΕΛΙ'!E17)</f>
        <v>0.75</v>
      </c>
      <c r="F204" s="199" t="str">
        <f>IF('ΠΑΓΩΤΑ ΣΟΚΟΛΑΤΕΣ ΜΠΙΣΚΟΤΑ ΜΕΛΙ'!F17="","",'ΠΑΓΩΤΑ ΣΟΚΟΛΑΤΕΣ ΜΠΙΣΚΟΤΑ ΜΕΛΙ'!F17)</f>
        <v/>
      </c>
      <c r="G204" s="198">
        <f>IF('ΠΑΓΩΤΑ ΣΟΚΟΛΑΤΕΣ ΜΠΙΣΚΟΤΑ ΜΕΛΙ'!G17="","",'ΠΑΓΩΤΑ ΣΟΚΟΛΑΤΕΣ ΜΠΙΣΚΟΤΑ ΜΕΛΙ'!G17)</f>
        <v>0.74</v>
      </c>
      <c r="H204" s="199" t="str">
        <f>IF('ΠΑΓΩΤΑ ΣΟΚΟΛΑΤΕΣ ΜΠΙΣΚΟΤΑ ΜΕΛΙ'!H17="","",'ΠΑΓΩΤΑ ΣΟΚΟΛΑΤΕΣ ΜΠΙΣΚΟΤΑ ΜΕΛΙ'!H17)</f>
        <v/>
      </c>
      <c r="I204" s="198" t="str">
        <f>IF('ΠΑΓΩΤΑ ΣΟΚΟΛΑΤΕΣ ΜΠΙΣΚΟΤΑ ΜΕΛΙ'!I17="","",'ΠΑΓΩΤΑ ΣΟΚΟΛΑΤΕΣ ΜΠΙΣΚΟΤΑ ΜΕΛΙ'!I17)</f>
        <v/>
      </c>
      <c r="J204" s="199" t="str">
        <f>IF('ΠΑΓΩΤΑ ΣΟΚΟΛΑΤΕΣ ΜΠΙΣΚΟΤΑ ΜΕΛΙ'!J17="","",'ΠΑΓΩΤΑ ΣΟΚΟΛΑΤΕΣ ΜΠΙΣΚΟΤΑ ΜΕΛΙ'!J17)</f>
        <v/>
      </c>
      <c r="K204" s="66" t="str">
        <f t="shared" si="105"/>
        <v>DELETE</v>
      </c>
      <c r="L204" s="359" t="s">
        <v>259</v>
      </c>
      <c r="M204" s="360" t="s">
        <v>259</v>
      </c>
      <c r="N204" s="375" t="str">
        <f t="shared" si="91"/>
        <v/>
      </c>
      <c r="O204" s="376" t="str">
        <f t="shared" si="92"/>
        <v/>
      </c>
      <c r="P204" s="361">
        <v>0.75</v>
      </c>
      <c r="Q204" s="361" t="s">
        <v>259</v>
      </c>
      <c r="R204" s="375">
        <f t="shared" si="93"/>
        <v>0.75</v>
      </c>
      <c r="S204" s="379" t="str">
        <f t="shared" si="94"/>
        <v/>
      </c>
      <c r="T204" s="359">
        <v>0.74</v>
      </c>
      <c r="U204" s="360" t="s">
        <v>259</v>
      </c>
      <c r="V204" s="375">
        <f t="shared" si="95"/>
        <v>0.74</v>
      </c>
      <c r="W204" s="379" t="str">
        <f t="shared" si="96"/>
        <v/>
      </c>
      <c r="X204" s="359" t="s">
        <v>259</v>
      </c>
      <c r="Y204" s="360" t="s">
        <v>259</v>
      </c>
      <c r="Z204" s="375" t="str">
        <f t="shared" si="97"/>
        <v/>
      </c>
      <c r="AA204" s="381" t="str">
        <f t="shared" si="98"/>
        <v/>
      </c>
      <c r="AB204" s="271" t="str">
        <f t="shared" si="106"/>
        <v>DELETE</v>
      </c>
      <c r="AC204" s="282" t="str">
        <f t="shared" si="87"/>
        <v/>
      </c>
      <c r="AD204" s="392">
        <f t="shared" si="88"/>
        <v>0</v>
      </c>
      <c r="AE204" s="392">
        <f t="shared" si="89"/>
        <v>0</v>
      </c>
      <c r="AF204" s="270" t="str">
        <f t="shared" si="90"/>
        <v/>
      </c>
      <c r="AG204" s="256">
        <f t="shared" si="107"/>
        <v>1.0000000000000009E-2</v>
      </c>
      <c r="AH204" s="257">
        <f t="shared" si="108"/>
        <v>1.3513513513513598E-2</v>
      </c>
      <c r="AI204" s="258" t="str">
        <f t="shared" si="109"/>
        <v/>
      </c>
      <c r="AJ204" s="259">
        <f t="shared" si="110"/>
        <v>0.75</v>
      </c>
      <c r="AK204" s="351">
        <f t="shared" si="111"/>
        <v>0.74</v>
      </c>
      <c r="AL204" s="338"/>
      <c r="AM204" s="337"/>
      <c r="AN204" s="338"/>
      <c r="AO204" s="339"/>
      <c r="AP204" s="34"/>
      <c r="AQ204" s="34"/>
      <c r="AR204" s="34"/>
      <c r="AS204" s="34"/>
      <c r="AT204" s="34"/>
      <c r="BR204" s="34"/>
    </row>
    <row r="205" spans="1:70" x14ac:dyDescent="0.2">
      <c r="A205" s="102">
        <f>IF('ΠΑΓΩΤΑ ΣΟΚΟΛΑΤΕΣ ΜΠΙΣΚΟΤΑ ΜΕΛΙ'!A18="","",'ΠΑΓΩΤΑ ΣΟΚΟΛΑΤΕΣ ΜΠΙΣΚΟΤΑ ΜΕΛΙ'!A18)</f>
        <v>8</v>
      </c>
      <c r="B205" s="72" t="str">
        <f>IF('ΠΑΓΩΤΑ ΣΟΚΟΛΑΤΕΣ ΜΠΙΣΚΟΤΑ ΜΕΛΙ'!B18="","",'ΠΑΓΩΤΑ ΣΟΚΟΛΑΤΕΣ ΜΠΙΣΚΟΤΑ ΜΕΛΙ'!B18)</f>
        <v>NUTELLA Jar 400g</v>
      </c>
      <c r="C205" s="198" t="str">
        <f>IF('ΠΑΓΩΤΑ ΣΟΚΟΛΑΤΕΣ ΜΠΙΣΚΟΤΑ ΜΕΛΙ'!C18="","",'ΠΑΓΩΤΑ ΣΟΚΟΛΑΤΕΣ ΜΠΙΣΚΟΤΑ ΜΕΛΙ'!C18)</f>
        <v/>
      </c>
      <c r="D205" s="199" t="str">
        <f>IF('ΠΑΓΩΤΑ ΣΟΚΟΛΑΤΕΣ ΜΠΙΣΚΟΤΑ ΜΕΛΙ'!D18="","",'ΠΑΓΩΤΑ ΣΟΚΟΛΑΤΕΣ ΜΠΙΣΚΟΤΑ ΜΕΛΙ'!D18)</f>
        <v/>
      </c>
      <c r="E205" s="198">
        <f>IF('ΠΑΓΩΤΑ ΣΟΚΟΛΑΤΕΣ ΜΠΙΣΚΟΤΑ ΜΕΛΙ'!E18="","",'ΠΑΓΩΤΑ ΣΟΚΟΛΑΤΕΣ ΜΠΙΣΚΟΤΑ ΜΕΛΙ'!E18)</f>
        <v>2.5</v>
      </c>
      <c r="F205" s="199" t="str">
        <f>IF('ΠΑΓΩΤΑ ΣΟΚΟΛΑΤΕΣ ΜΠΙΣΚΟΤΑ ΜΕΛΙ'!F18="","",'ΠΑΓΩΤΑ ΣΟΚΟΛΑΤΕΣ ΜΠΙΣΚΟΤΑ ΜΕΛΙ'!F18)</f>
        <v/>
      </c>
      <c r="G205" s="198">
        <f>IF('ΠΑΓΩΤΑ ΣΟΚΟΛΑΤΕΣ ΜΠΙΣΚΟΤΑ ΜΕΛΙ'!G18="","",'ΠΑΓΩΤΑ ΣΟΚΟΛΑΤΕΣ ΜΠΙΣΚΟΤΑ ΜΕΛΙ'!G18)</f>
        <v>2.65</v>
      </c>
      <c r="H205" s="199" t="str">
        <f>IF('ΠΑΓΩΤΑ ΣΟΚΟΛΑΤΕΣ ΜΠΙΣΚΟΤΑ ΜΕΛΙ'!H18="","",'ΠΑΓΩΤΑ ΣΟΚΟΛΑΤΕΣ ΜΠΙΣΚΟΤΑ ΜΕΛΙ'!H18)</f>
        <v/>
      </c>
      <c r="I205" s="198">
        <f>IF('ΠΑΓΩΤΑ ΣΟΚΟΛΑΤΕΣ ΜΠΙΣΚΟΤΑ ΜΕΛΙ'!I18="","",'ΠΑΓΩΤΑ ΣΟΚΟΛΑΤΕΣ ΜΠΙΣΚΟΤΑ ΜΕΛΙ'!I18)</f>
        <v>2.69</v>
      </c>
      <c r="J205" s="199" t="str">
        <f>IF('ΠΑΓΩΤΑ ΣΟΚΟΛΑΤΕΣ ΜΠΙΣΚΟΤΑ ΜΕΛΙ'!J18="","",'ΠΑΓΩΤΑ ΣΟΚΟΛΑΤΕΣ ΜΠΙΣΚΟΤΑ ΜΕΛΙ'!J18)</f>
        <v/>
      </c>
      <c r="K205" s="66" t="str">
        <f t="shared" si="105"/>
        <v>DELETE</v>
      </c>
      <c r="L205" s="359" t="s">
        <v>259</v>
      </c>
      <c r="M205" s="360" t="s">
        <v>259</v>
      </c>
      <c r="N205" s="375" t="str">
        <f t="shared" si="91"/>
        <v/>
      </c>
      <c r="O205" s="376" t="str">
        <f t="shared" si="92"/>
        <v/>
      </c>
      <c r="P205" s="361">
        <v>2.5</v>
      </c>
      <c r="Q205" s="361" t="s">
        <v>259</v>
      </c>
      <c r="R205" s="375">
        <f t="shared" si="93"/>
        <v>2.5</v>
      </c>
      <c r="S205" s="379" t="str">
        <f t="shared" si="94"/>
        <v/>
      </c>
      <c r="T205" s="359">
        <v>2.3199999999999998</v>
      </c>
      <c r="U205" s="360" t="s">
        <v>258</v>
      </c>
      <c r="V205" s="375">
        <f t="shared" si="95"/>
        <v>2.65</v>
      </c>
      <c r="W205" s="379" t="str">
        <f t="shared" si="96"/>
        <v/>
      </c>
      <c r="X205" s="359">
        <v>2.35</v>
      </c>
      <c r="Y205" s="360" t="s">
        <v>259</v>
      </c>
      <c r="Z205" s="375">
        <f t="shared" si="97"/>
        <v>2.69</v>
      </c>
      <c r="AA205" s="381" t="str">
        <f t="shared" si="98"/>
        <v/>
      </c>
      <c r="AB205" s="271" t="str">
        <f t="shared" si="106"/>
        <v>DELETE</v>
      </c>
      <c r="AC205" s="282" t="str">
        <f t="shared" si="87"/>
        <v/>
      </c>
      <c r="AD205" s="392">
        <f t="shared" si="88"/>
        <v>0</v>
      </c>
      <c r="AE205" s="392">
        <f t="shared" si="89"/>
        <v>0.33000000000000007</v>
      </c>
      <c r="AF205" s="270">
        <f t="shared" si="90"/>
        <v>0.33999999999999986</v>
      </c>
      <c r="AG205" s="256">
        <f t="shared" si="107"/>
        <v>0.18999999999999995</v>
      </c>
      <c r="AH205" s="257">
        <f t="shared" si="108"/>
        <v>7.6000000000000068E-2</v>
      </c>
      <c r="AI205" s="258" t="str">
        <f t="shared" si="109"/>
        <v/>
      </c>
      <c r="AJ205" s="259">
        <f t="shared" si="110"/>
        <v>2.69</v>
      </c>
      <c r="AK205" s="351">
        <f t="shared" si="111"/>
        <v>2.5</v>
      </c>
      <c r="AL205" s="338" t="s">
        <v>379</v>
      </c>
      <c r="AM205" s="337"/>
      <c r="AN205" s="338"/>
      <c r="AO205" s="339"/>
      <c r="AP205" s="34"/>
      <c r="AQ205" s="34"/>
      <c r="AR205" s="34"/>
      <c r="AS205" s="34"/>
      <c r="AT205" s="34"/>
      <c r="BR205" s="34"/>
    </row>
    <row r="206" spans="1:70" x14ac:dyDescent="0.2">
      <c r="A206" s="102">
        <f>IF('ΠΑΓΩΤΑ ΣΟΚΟΛΑΤΕΣ ΜΠΙΣΚΟΤΑ ΜΕΛΙ'!A19="","",'ΠΑΓΩΤΑ ΣΟΚΟΛΑΤΕΣ ΜΠΙΣΚΟΤΑ ΜΕΛΙ'!A19)</f>
        <v>9</v>
      </c>
      <c r="B206" s="72" t="str">
        <f>IF('ΠΑΓΩΤΑ ΣΟΚΟΛΑΤΕΣ ΜΠΙΣΚΟΤΑ ΜΕΛΙ'!B19="","",'ΠΑΓΩΤΑ ΣΟΚΟΛΑΤΕΣ ΜΠΙΣΚΟΤΑ ΜΕΛΙ'!B19)</f>
        <v>FROU-FROU Μπισκότα Morning Coffee 150g</v>
      </c>
      <c r="C206" s="198">
        <f>IF('ΠΑΓΩΤΑ ΣΟΚΟΛΑΤΕΣ ΜΠΙΣΚΟΤΑ ΜΕΛΙ'!C19="","",'ΠΑΓΩΤΑ ΣΟΚΟΛΑΤΕΣ ΜΠΙΣΚΟΤΑ ΜΕΛΙ'!C19)</f>
        <v>0.99</v>
      </c>
      <c r="D206" s="199" t="str">
        <f>IF('ΠΑΓΩΤΑ ΣΟΚΟΛΑΤΕΣ ΜΠΙΣΚΟΤΑ ΜΕΛΙ'!D19="","",'ΠΑΓΩΤΑ ΣΟΚΟΛΑΤΕΣ ΜΠΙΣΚΟΤΑ ΜΕΛΙ'!D19)</f>
        <v/>
      </c>
      <c r="E206" s="198">
        <f>IF('ΠΑΓΩΤΑ ΣΟΚΟΛΑΤΕΣ ΜΠΙΣΚΟΤΑ ΜΕΛΙ'!E19="","",'ΠΑΓΩΤΑ ΣΟΚΟΛΑΤΕΣ ΜΠΙΣΚΟΤΑ ΜΕΛΙ'!E19)</f>
        <v>0.95</v>
      </c>
      <c r="F206" s="199" t="str">
        <f>IF('ΠΑΓΩΤΑ ΣΟΚΟΛΑΤΕΣ ΜΠΙΣΚΟΤΑ ΜΕΛΙ'!F19="","",'ΠΑΓΩΤΑ ΣΟΚΟΛΑΤΕΣ ΜΠΙΣΚΟΤΑ ΜΕΛΙ'!F19)</f>
        <v/>
      </c>
      <c r="G206" s="198">
        <f>IF('ΠΑΓΩΤΑ ΣΟΚΟΛΑΤΕΣ ΜΠΙΣΚΟΤΑ ΜΕΛΙ'!G19="","",'ΠΑΓΩΤΑ ΣΟΚΟΛΑΤΕΣ ΜΠΙΣΚΟΤΑ ΜΕΛΙ'!G19)</f>
        <v>0.89</v>
      </c>
      <c r="H206" s="199" t="str">
        <f>IF('ΠΑΓΩΤΑ ΣΟΚΟΛΑΤΕΣ ΜΠΙΣΚΟΤΑ ΜΕΛΙ'!H19="","",'ΠΑΓΩΤΑ ΣΟΚΟΛΑΤΕΣ ΜΠΙΣΚΟΤΑ ΜΕΛΙ'!H19)</f>
        <v/>
      </c>
      <c r="I206" s="198">
        <f>IF('ΠΑΓΩΤΑ ΣΟΚΟΛΑΤΕΣ ΜΠΙΣΚΟΤΑ ΜΕΛΙ'!I19="","",'ΠΑΓΩΤΑ ΣΟΚΟΛΑΤΕΣ ΜΠΙΣΚΟΤΑ ΜΕΛΙ'!I19)</f>
        <v>0.99</v>
      </c>
      <c r="J206" s="199" t="str">
        <f>IF('ΠΑΓΩΤΑ ΣΟΚΟΛΑΤΕΣ ΜΠΙΣΚΟΤΑ ΜΕΛΙ'!J19="","",'ΠΑΓΩΤΑ ΣΟΚΟΛΑΤΕΣ ΜΠΙΣΚΟΤΑ ΜΕΛΙ'!J19)</f>
        <v/>
      </c>
      <c r="K206" s="66" t="str">
        <f t="shared" si="105"/>
        <v/>
      </c>
      <c r="L206" s="359">
        <v>0.99</v>
      </c>
      <c r="M206" s="360" t="s">
        <v>259</v>
      </c>
      <c r="N206" s="375">
        <f t="shared" si="91"/>
        <v>0.99</v>
      </c>
      <c r="O206" s="376" t="str">
        <f t="shared" si="92"/>
        <v/>
      </c>
      <c r="P206" s="361">
        <v>0.95</v>
      </c>
      <c r="Q206" s="361" t="s">
        <v>259</v>
      </c>
      <c r="R206" s="375">
        <f t="shared" si="93"/>
        <v>0.95</v>
      </c>
      <c r="S206" s="379" t="str">
        <f t="shared" si="94"/>
        <v/>
      </c>
      <c r="T206" s="359">
        <v>0.89</v>
      </c>
      <c r="U206" s="360" t="s">
        <v>259</v>
      </c>
      <c r="V206" s="375">
        <f t="shared" si="95"/>
        <v>0.89</v>
      </c>
      <c r="W206" s="379" t="str">
        <f t="shared" si="96"/>
        <v/>
      </c>
      <c r="X206" s="359">
        <v>0.99</v>
      </c>
      <c r="Y206" s="360" t="s">
        <v>259</v>
      </c>
      <c r="Z206" s="375">
        <f t="shared" si="97"/>
        <v>0.99</v>
      </c>
      <c r="AA206" s="381" t="str">
        <f t="shared" si="98"/>
        <v/>
      </c>
      <c r="AB206" s="271" t="str">
        <f t="shared" si="106"/>
        <v/>
      </c>
      <c r="AC206" s="282">
        <f t="shared" si="87"/>
        <v>0</v>
      </c>
      <c r="AD206" s="392">
        <f t="shared" si="88"/>
        <v>0</v>
      </c>
      <c r="AE206" s="392">
        <f t="shared" si="89"/>
        <v>0</v>
      </c>
      <c r="AF206" s="270">
        <f t="shared" si="90"/>
        <v>0</v>
      </c>
      <c r="AG206" s="256">
        <f t="shared" si="107"/>
        <v>9.9999999999999978E-2</v>
      </c>
      <c r="AH206" s="257">
        <f t="shared" si="108"/>
        <v>0.11235955056179781</v>
      </c>
      <c r="AI206" s="258" t="str">
        <f t="shared" si="109"/>
        <v/>
      </c>
      <c r="AJ206" s="259">
        <f t="shared" si="110"/>
        <v>0.99</v>
      </c>
      <c r="AK206" s="351">
        <f t="shared" si="111"/>
        <v>0.89</v>
      </c>
      <c r="AL206" s="338"/>
      <c r="AM206" s="337"/>
      <c r="AN206" s="338"/>
      <c r="AO206" s="339"/>
      <c r="AP206" s="34"/>
      <c r="AQ206" s="34"/>
      <c r="AR206" s="34"/>
      <c r="AS206" s="34"/>
      <c r="AT206" s="34"/>
      <c r="BR206" s="34"/>
    </row>
    <row r="207" spans="1:70" x14ac:dyDescent="0.2">
      <c r="A207" s="102">
        <f>IF('ΠΑΓΩΤΑ ΣΟΚΟΛΑΤΕΣ ΜΠΙΣΚΟΤΑ ΜΕΛΙ'!A20="","",'ΠΑΓΩΤΑ ΣΟΚΟΛΑΤΕΣ ΜΠΙΣΚΟΤΑ ΜΕΛΙ'!A20)</f>
        <v>10</v>
      </c>
      <c r="B207" s="72" t="str">
        <f>IF('ΠΑΓΩΤΑ ΣΟΚΟΛΑΤΕΣ ΜΠΙΣΚΟΤΑ ΜΕΛΙ'!B20="","",'ΠΑΓΩΤΑ ΣΟΚΟΛΑΤΕΣ ΜΠΙΣΚΟΤΑ ΜΕΛΙ'!B20)</f>
        <v>ΠΑΠΑΔΟΠΟΥΛΟΥ Μπισκότα Petit Beurre  225g</v>
      </c>
      <c r="C207" s="198" t="str">
        <f>IF('ΠΑΓΩΤΑ ΣΟΚΟΛΑΤΕΣ ΜΠΙΣΚΟΤΑ ΜΕΛΙ'!C20="","",'ΠΑΓΩΤΑ ΣΟΚΟΛΑΤΕΣ ΜΠΙΣΚΟΤΑ ΜΕΛΙ'!C20)</f>
        <v/>
      </c>
      <c r="D207" s="199" t="str">
        <f>IF('ΠΑΓΩΤΑ ΣΟΚΟΛΑΤΕΣ ΜΠΙΣΚΟΤΑ ΜΕΛΙ'!D20="","",'ΠΑΓΩΤΑ ΣΟΚΟΛΑΤΕΣ ΜΠΙΣΚΟΤΑ ΜΕΛΙ'!D20)</f>
        <v/>
      </c>
      <c r="E207" s="198">
        <f>IF('ΠΑΓΩΤΑ ΣΟΚΟΛΑΤΕΣ ΜΠΙΣΚΟΤΑ ΜΕΛΙ'!E20="","",'ΠΑΓΩΤΑ ΣΟΚΟΛΑΤΕΣ ΜΠΙΣΚΟΤΑ ΜΕΛΙ'!E20)</f>
        <v>1.26</v>
      </c>
      <c r="F207" s="199" t="str">
        <f>IF('ΠΑΓΩΤΑ ΣΟΚΟΛΑΤΕΣ ΜΠΙΣΚΟΤΑ ΜΕΛΙ'!F20="","",'ΠΑΓΩΤΑ ΣΟΚΟΛΑΤΕΣ ΜΠΙΣΚΟΤΑ ΜΕΛΙ'!F20)</f>
        <v/>
      </c>
      <c r="G207" s="198">
        <f>IF('ΠΑΓΩΤΑ ΣΟΚΟΛΑΤΕΣ ΜΠΙΣΚΟΤΑ ΜΕΛΙ'!G20="","",'ΠΑΓΩΤΑ ΣΟΚΟΛΑΤΕΣ ΜΠΙΣΚΟΤΑ ΜΕΛΙ'!G20)</f>
        <v>1.25</v>
      </c>
      <c r="H207" s="199" t="str">
        <f>IF('ΠΑΓΩΤΑ ΣΟΚΟΛΑΤΕΣ ΜΠΙΣΚΟΤΑ ΜΕΛΙ'!H20="","",'ΠΑΓΩΤΑ ΣΟΚΟΛΑΤΕΣ ΜΠΙΣΚΟΤΑ ΜΕΛΙ'!H20)</f>
        <v/>
      </c>
      <c r="I207" s="198">
        <f>IF('ΠΑΓΩΤΑ ΣΟΚΟΛΑΤΕΣ ΜΠΙΣΚΟΤΑ ΜΕΛΙ'!I20="","",'ΠΑΓΩΤΑ ΣΟΚΟΛΑΤΕΣ ΜΠΙΣΚΟΤΑ ΜΕΛΙ'!I20)</f>
        <v>1.28</v>
      </c>
      <c r="J207" s="199" t="str">
        <f>IF('ΠΑΓΩΤΑ ΣΟΚΟΛΑΤΕΣ ΜΠΙΣΚΟΤΑ ΜΕΛΙ'!J20="","",'ΠΑΓΩΤΑ ΣΟΚΟΛΑΤΕΣ ΜΠΙΣΚΟΤΑ ΜΕΛΙ'!J20)</f>
        <v/>
      </c>
      <c r="K207" s="66" t="str">
        <f t="shared" si="105"/>
        <v>DELETE</v>
      </c>
      <c r="L207" s="359" t="s">
        <v>259</v>
      </c>
      <c r="M207" s="360" t="s">
        <v>259</v>
      </c>
      <c r="N207" s="375" t="str">
        <f t="shared" si="91"/>
        <v/>
      </c>
      <c r="O207" s="376" t="str">
        <f t="shared" si="92"/>
        <v/>
      </c>
      <c r="P207" s="361">
        <v>1.26</v>
      </c>
      <c r="Q207" s="361" t="s">
        <v>259</v>
      </c>
      <c r="R207" s="375">
        <f t="shared" si="93"/>
        <v>1.26</v>
      </c>
      <c r="S207" s="379" t="str">
        <f t="shared" si="94"/>
        <v/>
      </c>
      <c r="T207" s="359">
        <v>1.25</v>
      </c>
      <c r="U207" s="360" t="s">
        <v>259</v>
      </c>
      <c r="V207" s="375">
        <f t="shared" si="95"/>
        <v>1.25</v>
      </c>
      <c r="W207" s="379" t="str">
        <f t="shared" si="96"/>
        <v/>
      </c>
      <c r="X207" s="359">
        <v>1.28</v>
      </c>
      <c r="Y207" s="360" t="s">
        <v>259</v>
      </c>
      <c r="Z207" s="375">
        <f t="shared" si="97"/>
        <v>1.28</v>
      </c>
      <c r="AA207" s="381" t="str">
        <f t="shared" si="98"/>
        <v/>
      </c>
      <c r="AB207" s="271" t="str">
        <f t="shared" si="106"/>
        <v>DELETE</v>
      </c>
      <c r="AC207" s="282" t="str">
        <f t="shared" si="87"/>
        <v/>
      </c>
      <c r="AD207" s="392">
        <f t="shared" si="88"/>
        <v>0</v>
      </c>
      <c r="AE207" s="392">
        <f t="shared" si="89"/>
        <v>0</v>
      </c>
      <c r="AF207" s="270">
        <f t="shared" si="90"/>
        <v>0</v>
      </c>
      <c r="AG207" s="256">
        <f t="shared" si="107"/>
        <v>3.0000000000000027E-2</v>
      </c>
      <c r="AH207" s="257">
        <f t="shared" si="108"/>
        <v>2.4000000000000021E-2</v>
      </c>
      <c r="AI207" s="258" t="str">
        <f t="shared" si="109"/>
        <v/>
      </c>
      <c r="AJ207" s="259">
        <f t="shared" si="110"/>
        <v>1.28</v>
      </c>
      <c r="AK207" s="351">
        <f t="shared" si="111"/>
        <v>1.25</v>
      </c>
      <c r="AL207" s="338"/>
      <c r="AM207" s="337"/>
      <c r="AN207" s="338"/>
      <c r="AO207" s="339"/>
      <c r="AP207" s="34"/>
      <c r="AQ207" s="34"/>
      <c r="AR207" s="34"/>
      <c r="AS207" s="34"/>
      <c r="AT207" s="34"/>
      <c r="BR207" s="34"/>
    </row>
    <row r="208" spans="1:70" x14ac:dyDescent="0.2">
      <c r="A208" s="102">
        <f>IF('ΠΑΓΩΤΑ ΣΟΚΟΛΑΤΕΣ ΜΠΙΣΚΟΤΑ ΜΕΛΙ'!A21="","",'ΠΑΓΩΤΑ ΣΟΚΟΛΑΤΕΣ ΜΠΙΣΚΟΤΑ ΜΕΛΙ'!A21)</f>
        <v>11</v>
      </c>
      <c r="B208" s="72" t="str">
        <f>IF('ΠΑΓΩΤΑ ΣΟΚΟΛΑΤΕΣ ΜΠΙΣΚΟΤΑ ΜΕΛΙ'!B21="","",'ΠΑΓΩΤΑ ΣΟΚΟΛΑΤΕΣ ΜΠΙΣΚΟΤΑ ΜΕΛΙ'!B21)</f>
        <v>FROU-FROU Μπισκότα  Marie Fourre chocolate 325g</v>
      </c>
      <c r="C208" s="198">
        <f>IF('ΠΑΓΩΤΑ ΣΟΚΟΛΑΤΕΣ ΜΠΙΣΚΟΤΑ ΜΕΛΙ'!C21="","",'ΠΑΓΩΤΑ ΣΟΚΟΛΑΤΕΣ ΜΠΙΣΚΟΤΑ ΜΕΛΙ'!C21)</f>
        <v>1.62</v>
      </c>
      <c r="D208" s="199" t="str">
        <f>IF('ΠΑΓΩΤΑ ΣΟΚΟΛΑΤΕΣ ΜΠΙΣΚΟΤΑ ΜΕΛΙ'!D21="","",'ΠΑΓΩΤΑ ΣΟΚΟΛΑΤΕΣ ΜΠΙΣΚΟΤΑ ΜΕΛΙ'!D21)</f>
        <v/>
      </c>
      <c r="E208" s="198">
        <f>IF('ΠΑΓΩΤΑ ΣΟΚΟΛΑΤΕΣ ΜΠΙΣΚΟΤΑ ΜΕΛΙ'!E21="","",'ΠΑΓΩΤΑ ΣΟΚΟΛΑΤΕΣ ΜΠΙΣΚΟΤΑ ΜΕΛΙ'!E21)</f>
        <v>1.62</v>
      </c>
      <c r="F208" s="199" t="str">
        <f>IF('ΠΑΓΩΤΑ ΣΟΚΟΛΑΤΕΣ ΜΠΙΣΚΟΤΑ ΜΕΛΙ'!F21="","",'ΠΑΓΩΤΑ ΣΟΚΟΛΑΤΕΣ ΜΠΙΣΚΟΤΑ ΜΕΛΙ'!F21)</f>
        <v/>
      </c>
      <c r="G208" s="198">
        <f>IF('ΠΑΓΩΤΑ ΣΟΚΟΛΑΤΕΣ ΜΠΙΣΚΟΤΑ ΜΕΛΙ'!G21="","",'ΠΑΓΩΤΑ ΣΟΚΟΛΑΤΕΣ ΜΠΙΣΚΟΤΑ ΜΕΛΙ'!G21)</f>
        <v>1.57</v>
      </c>
      <c r="H208" s="199" t="str">
        <f>IF('ΠΑΓΩΤΑ ΣΟΚΟΛΑΤΕΣ ΜΠΙΣΚΟΤΑ ΜΕΛΙ'!H21="","",'ΠΑΓΩΤΑ ΣΟΚΟΛΑΤΕΣ ΜΠΙΣΚΟΤΑ ΜΕΛΙ'!H21)</f>
        <v/>
      </c>
      <c r="I208" s="198">
        <f>IF('ΠΑΓΩΤΑ ΣΟΚΟΛΑΤΕΣ ΜΠΙΣΚΟΤΑ ΜΕΛΙ'!I21="","",'ΠΑΓΩΤΑ ΣΟΚΟΛΑΤΕΣ ΜΠΙΣΚΟΤΑ ΜΕΛΙ'!I21)</f>
        <v>1.62</v>
      </c>
      <c r="J208" s="199" t="str">
        <f>IF('ΠΑΓΩΤΑ ΣΟΚΟΛΑΤΕΣ ΜΠΙΣΚΟΤΑ ΜΕΛΙ'!J21="","",'ΠΑΓΩΤΑ ΣΟΚΟΛΑΤΕΣ ΜΠΙΣΚΟΤΑ ΜΕΛΙ'!J21)</f>
        <v/>
      </c>
      <c r="K208" s="66" t="str">
        <f t="shared" si="105"/>
        <v/>
      </c>
      <c r="L208" s="359">
        <v>1.62</v>
      </c>
      <c r="M208" s="360" t="s">
        <v>259</v>
      </c>
      <c r="N208" s="375">
        <f t="shared" si="91"/>
        <v>1.62</v>
      </c>
      <c r="O208" s="376" t="str">
        <f t="shared" si="92"/>
        <v/>
      </c>
      <c r="P208" s="361">
        <v>1.62</v>
      </c>
      <c r="Q208" s="361" t="s">
        <v>259</v>
      </c>
      <c r="R208" s="375">
        <f t="shared" si="93"/>
        <v>1.62</v>
      </c>
      <c r="S208" s="379" t="str">
        <f t="shared" si="94"/>
        <v/>
      </c>
      <c r="T208" s="359">
        <v>1.57</v>
      </c>
      <c r="U208" s="360" t="s">
        <v>259</v>
      </c>
      <c r="V208" s="375">
        <f t="shared" si="95"/>
        <v>1.57</v>
      </c>
      <c r="W208" s="379" t="str">
        <f t="shared" si="96"/>
        <v/>
      </c>
      <c r="X208" s="359">
        <v>1.62</v>
      </c>
      <c r="Y208" s="360" t="s">
        <v>259</v>
      </c>
      <c r="Z208" s="375">
        <f t="shared" si="97"/>
        <v>1.62</v>
      </c>
      <c r="AA208" s="381" t="str">
        <f t="shared" si="98"/>
        <v/>
      </c>
      <c r="AB208" s="271" t="str">
        <f t="shared" si="106"/>
        <v/>
      </c>
      <c r="AC208" s="282">
        <f t="shared" si="87"/>
        <v>0</v>
      </c>
      <c r="AD208" s="392">
        <f t="shared" si="88"/>
        <v>0</v>
      </c>
      <c r="AE208" s="392">
        <f t="shared" si="89"/>
        <v>0</v>
      </c>
      <c r="AF208" s="270">
        <f t="shared" si="90"/>
        <v>0</v>
      </c>
      <c r="AG208" s="256">
        <f t="shared" si="107"/>
        <v>5.0000000000000044E-2</v>
      </c>
      <c r="AH208" s="257">
        <f t="shared" si="108"/>
        <v>3.1847133757961776E-2</v>
      </c>
      <c r="AI208" s="258" t="str">
        <f t="shared" si="109"/>
        <v/>
      </c>
      <c r="AJ208" s="259">
        <f t="shared" si="110"/>
        <v>1.62</v>
      </c>
      <c r="AK208" s="351">
        <f t="shared" si="111"/>
        <v>1.57</v>
      </c>
      <c r="AL208" s="338"/>
      <c r="AM208" s="337"/>
      <c r="AN208" s="338"/>
      <c r="AO208" s="339"/>
      <c r="AP208" s="34"/>
      <c r="AQ208" s="34"/>
      <c r="AR208" s="34"/>
      <c r="AS208" s="34"/>
      <c r="AT208" s="34"/>
      <c r="BR208" s="34"/>
    </row>
    <row r="209" spans="1:70" x14ac:dyDescent="0.2">
      <c r="A209" s="102">
        <f>IF('ΠΑΓΩΤΑ ΣΟΚΟΛΑΤΕΣ ΜΠΙΣΚΟΤΑ ΜΕΛΙ'!A22="","",'ΠΑΓΩΤΑ ΣΟΚΟΛΑΤΕΣ ΜΠΙΣΚΟΤΑ ΜΕΛΙ'!A22)</f>
        <v>12</v>
      </c>
      <c r="B209" s="72" t="str">
        <f>IF('ΠΑΓΩΤΑ ΣΟΚΟΛΑΤΕΣ ΜΠΙΣΚΟΤΑ ΜΕΛΙ'!B22="","",'ΠΑΓΩΤΑ ΣΟΚΟΛΑΤΕΣ ΜΠΙΣΚΟΤΑ ΜΕΛΙ'!B22)</f>
        <v>Mc VITIES Μπισκότα  Bourbon Creams 200g</v>
      </c>
      <c r="C209" s="198" t="str">
        <f>IF('ΠΑΓΩΤΑ ΣΟΚΟΛΑΤΕΣ ΜΠΙΣΚΟΤΑ ΜΕΛΙ'!C22="","",'ΠΑΓΩΤΑ ΣΟΚΟΛΑΤΕΣ ΜΠΙΣΚΟΤΑ ΜΕΛΙ'!C22)</f>
        <v/>
      </c>
      <c r="D209" s="199" t="str">
        <f>IF('ΠΑΓΩΤΑ ΣΟΚΟΛΑΤΕΣ ΜΠΙΣΚΟΤΑ ΜΕΛΙ'!D22="","",'ΠΑΓΩΤΑ ΣΟΚΟΛΑΤΕΣ ΜΠΙΣΚΟΤΑ ΜΕΛΙ'!D22)</f>
        <v/>
      </c>
      <c r="E209" s="198">
        <f>IF('ΠΑΓΩΤΑ ΣΟΚΟΛΑΤΕΣ ΜΠΙΣΚΟΤΑ ΜΕΛΙ'!E22="","",'ΠΑΓΩΤΑ ΣΟΚΟΛΑΤΕΣ ΜΠΙΣΚΟΤΑ ΜΕΛΙ'!E22)</f>
        <v>1.3</v>
      </c>
      <c r="F209" s="199" t="str">
        <f>IF('ΠΑΓΩΤΑ ΣΟΚΟΛΑΤΕΣ ΜΠΙΣΚΟΤΑ ΜΕΛΙ'!F22="","",'ΠΑΓΩΤΑ ΣΟΚΟΛΑΤΕΣ ΜΠΙΣΚΟΤΑ ΜΕΛΙ'!F22)</f>
        <v/>
      </c>
      <c r="G209" s="198">
        <f>IF('ΠΑΓΩΤΑ ΣΟΚΟΛΑΤΕΣ ΜΠΙΣΚΟΤΑ ΜΕΛΙ'!G22="","",'ΠΑΓΩΤΑ ΣΟΚΟΛΑΤΕΣ ΜΠΙΣΚΟΤΑ ΜΕΛΙ'!G22)</f>
        <v>1.27</v>
      </c>
      <c r="H209" s="199" t="str">
        <f>IF('ΠΑΓΩΤΑ ΣΟΚΟΛΑΤΕΣ ΜΠΙΣΚΟΤΑ ΜΕΛΙ'!H22="","",'ΠΑΓΩΤΑ ΣΟΚΟΛΑΤΕΣ ΜΠΙΣΚΟΤΑ ΜΕΛΙ'!H22)</f>
        <v/>
      </c>
      <c r="I209" s="198" t="str">
        <f>IF('ΠΑΓΩΤΑ ΣΟΚΟΛΑΤΕΣ ΜΠΙΣΚΟΤΑ ΜΕΛΙ'!I22="","",'ΠΑΓΩΤΑ ΣΟΚΟΛΑΤΕΣ ΜΠΙΣΚΟΤΑ ΜΕΛΙ'!I22)</f>
        <v/>
      </c>
      <c r="J209" s="199" t="str">
        <f>IF('ΠΑΓΩΤΑ ΣΟΚΟΛΑΤΕΣ ΜΠΙΣΚΟΤΑ ΜΕΛΙ'!J22="","",'ΠΑΓΩΤΑ ΣΟΚΟΛΑΤΕΣ ΜΠΙΣΚΟΤΑ ΜΕΛΙ'!J22)</f>
        <v/>
      </c>
      <c r="K209" s="66" t="str">
        <f t="shared" si="105"/>
        <v>DELETE</v>
      </c>
      <c r="L209" s="359" t="s">
        <v>259</v>
      </c>
      <c r="M209" s="360" t="s">
        <v>259</v>
      </c>
      <c r="N209" s="375" t="str">
        <f t="shared" si="91"/>
        <v/>
      </c>
      <c r="O209" s="376" t="str">
        <f t="shared" si="92"/>
        <v/>
      </c>
      <c r="P209" s="361">
        <v>1.3</v>
      </c>
      <c r="Q209" s="361" t="s">
        <v>259</v>
      </c>
      <c r="R209" s="375">
        <f t="shared" si="93"/>
        <v>1.3</v>
      </c>
      <c r="S209" s="379" t="str">
        <f t="shared" si="94"/>
        <v/>
      </c>
      <c r="T209" s="359">
        <v>1.27</v>
      </c>
      <c r="U209" s="360" t="s">
        <v>259</v>
      </c>
      <c r="V209" s="375">
        <f t="shared" si="95"/>
        <v>1.27</v>
      </c>
      <c r="W209" s="379" t="str">
        <f t="shared" si="96"/>
        <v/>
      </c>
      <c r="X209" s="359" t="s">
        <v>259</v>
      </c>
      <c r="Y209" s="360" t="s">
        <v>259</v>
      </c>
      <c r="Z209" s="375" t="str">
        <f t="shared" si="97"/>
        <v/>
      </c>
      <c r="AA209" s="381" t="str">
        <f t="shared" si="98"/>
        <v/>
      </c>
      <c r="AB209" s="271" t="str">
        <f t="shared" si="106"/>
        <v>DELETE</v>
      </c>
      <c r="AC209" s="282" t="str">
        <f t="shared" si="87"/>
        <v/>
      </c>
      <c r="AD209" s="392">
        <f t="shared" si="88"/>
        <v>0</v>
      </c>
      <c r="AE209" s="392">
        <f t="shared" si="89"/>
        <v>0</v>
      </c>
      <c r="AF209" s="270" t="str">
        <f t="shared" si="90"/>
        <v/>
      </c>
      <c r="AG209" s="256">
        <f t="shared" si="107"/>
        <v>3.0000000000000027E-2</v>
      </c>
      <c r="AH209" s="257">
        <f t="shared" si="108"/>
        <v>2.3622047244094446E-2</v>
      </c>
      <c r="AI209" s="258" t="str">
        <f t="shared" si="109"/>
        <v/>
      </c>
      <c r="AJ209" s="259">
        <f t="shared" si="110"/>
        <v>1.3</v>
      </c>
      <c r="AK209" s="351">
        <f t="shared" si="111"/>
        <v>1.27</v>
      </c>
      <c r="AL209" s="338"/>
      <c r="AM209" s="337"/>
      <c r="AN209" s="338"/>
      <c r="AO209" s="339"/>
      <c r="AP209" s="34"/>
      <c r="AQ209" s="34"/>
      <c r="AR209" s="34"/>
      <c r="AS209" s="34"/>
      <c r="AT209" s="34"/>
      <c r="BR209" s="34"/>
    </row>
    <row r="210" spans="1:70" x14ac:dyDescent="0.2">
      <c r="A210" s="102">
        <f>IF('ΠΑΓΩΤΑ ΣΟΚΟΛΑΤΕΣ ΜΠΙΣΚΟΤΑ ΜΕΛΙ'!A23="","",'ΠΑΓΩΤΑ ΣΟΚΟΛΑΤΕΣ ΜΠΙΣΚΟΤΑ ΜΕΛΙ'!A23)</f>
        <v>13</v>
      </c>
      <c r="B210" s="72" t="str">
        <f>IF('ΠΑΓΩΤΑ ΣΟΚΟΛΑΤΕΣ ΜΠΙΣΚΟΤΑ ΜΕΛΙ'!B23="","",'ΠΑΓΩΤΑ ΣΟΚΟΛΑΤΕΣ ΜΠΙΣΚΟΤΑ ΜΕΛΙ'!B23)</f>
        <v>LU  TUC original 100g</v>
      </c>
      <c r="C210" s="198" t="str">
        <f>IF('ΠΑΓΩΤΑ ΣΟΚΟΛΑΤΕΣ ΜΠΙΣΚΟΤΑ ΜΕΛΙ'!C23="","",'ΠΑΓΩΤΑ ΣΟΚΟΛΑΤΕΣ ΜΠΙΣΚΟΤΑ ΜΕΛΙ'!C23)</f>
        <v/>
      </c>
      <c r="D210" s="199" t="str">
        <f>IF('ΠΑΓΩΤΑ ΣΟΚΟΛΑΤΕΣ ΜΠΙΣΚΟΤΑ ΜΕΛΙ'!D23="","",'ΠΑΓΩΤΑ ΣΟΚΟΛΑΤΕΣ ΜΠΙΣΚΟΤΑ ΜΕΛΙ'!D23)</f>
        <v/>
      </c>
      <c r="E210" s="198">
        <f>IF('ΠΑΓΩΤΑ ΣΟΚΟΛΑΤΕΣ ΜΠΙΣΚΟΤΑ ΜΕΛΙ'!E23="","",'ΠΑΓΩΤΑ ΣΟΚΟΛΑΤΕΣ ΜΠΙΣΚΟΤΑ ΜΕΛΙ'!E23)</f>
        <v>1.24</v>
      </c>
      <c r="F210" s="199" t="str">
        <f>IF('ΠΑΓΩΤΑ ΣΟΚΟΛΑΤΕΣ ΜΠΙΣΚΟΤΑ ΜΕΛΙ'!F23="","",'ΠΑΓΩΤΑ ΣΟΚΟΛΑΤΕΣ ΜΠΙΣΚΟΤΑ ΜΕΛΙ'!F23)</f>
        <v/>
      </c>
      <c r="G210" s="198" t="str">
        <f>IF('ΠΑΓΩΤΑ ΣΟΚΟΛΑΤΕΣ ΜΠΙΣΚΟΤΑ ΜΕΛΙ'!G23="","",'ΠΑΓΩΤΑ ΣΟΚΟΛΑΤΕΣ ΜΠΙΣΚΟΤΑ ΜΕΛΙ'!G23)</f>
        <v/>
      </c>
      <c r="H210" s="199" t="str">
        <f>IF('ΠΑΓΩΤΑ ΣΟΚΟΛΑΤΕΣ ΜΠΙΣΚΟΤΑ ΜΕΛΙ'!H23="","",'ΠΑΓΩΤΑ ΣΟΚΟΛΑΤΕΣ ΜΠΙΣΚΟΤΑ ΜΕΛΙ'!H23)</f>
        <v/>
      </c>
      <c r="I210" s="198" t="str">
        <f>IF('ΠΑΓΩΤΑ ΣΟΚΟΛΑΤΕΣ ΜΠΙΣΚΟΤΑ ΜΕΛΙ'!I23="","",'ΠΑΓΩΤΑ ΣΟΚΟΛΑΤΕΣ ΜΠΙΣΚΟΤΑ ΜΕΛΙ'!I23)</f>
        <v/>
      </c>
      <c r="J210" s="199" t="str">
        <f>IF('ΠΑΓΩΤΑ ΣΟΚΟΛΑΤΕΣ ΜΠΙΣΚΟΤΑ ΜΕΛΙ'!J23="","",'ΠΑΓΩΤΑ ΣΟΚΟΛΑΤΕΣ ΜΠΙΣΚΟΤΑ ΜΕΛΙ'!J23)</f>
        <v/>
      </c>
      <c r="K210" s="66" t="str">
        <f t="shared" si="105"/>
        <v>DELETE</v>
      </c>
      <c r="L210" s="359" t="s">
        <v>259</v>
      </c>
      <c r="M210" s="360" t="s">
        <v>259</v>
      </c>
      <c r="N210" s="375" t="str">
        <f t="shared" si="91"/>
        <v/>
      </c>
      <c r="O210" s="376" t="str">
        <f t="shared" si="92"/>
        <v/>
      </c>
      <c r="P210" s="361">
        <v>1.24</v>
      </c>
      <c r="Q210" s="361" t="s">
        <v>259</v>
      </c>
      <c r="R210" s="375">
        <f t="shared" si="93"/>
        <v>1.24</v>
      </c>
      <c r="S210" s="379" t="str">
        <f t="shared" si="94"/>
        <v/>
      </c>
      <c r="T210" s="359">
        <v>0.95</v>
      </c>
      <c r="U210" s="360" t="s">
        <v>259</v>
      </c>
      <c r="V210" s="375" t="str">
        <f t="shared" si="95"/>
        <v/>
      </c>
      <c r="W210" s="379" t="str">
        <f t="shared" si="96"/>
        <v/>
      </c>
      <c r="X210" s="359" t="s">
        <v>259</v>
      </c>
      <c r="Y210" s="360" t="s">
        <v>259</v>
      </c>
      <c r="Z210" s="375" t="str">
        <f t="shared" si="97"/>
        <v/>
      </c>
      <c r="AA210" s="381" t="str">
        <f t="shared" si="98"/>
        <v/>
      </c>
      <c r="AB210" s="271" t="str">
        <f t="shared" si="106"/>
        <v>DELETE</v>
      </c>
      <c r="AC210" s="282" t="str">
        <f t="shared" si="87"/>
        <v/>
      </c>
      <c r="AD210" s="392">
        <f t="shared" si="88"/>
        <v>0</v>
      </c>
      <c r="AE210" s="392" t="str">
        <f t="shared" si="89"/>
        <v/>
      </c>
      <c r="AF210" s="270" t="str">
        <f t="shared" si="90"/>
        <v/>
      </c>
      <c r="AG210" s="256">
        <f t="shared" si="107"/>
        <v>0</v>
      </c>
      <c r="AH210" s="257">
        <f t="shared" si="108"/>
        <v>0</v>
      </c>
      <c r="AI210" s="258" t="str">
        <f t="shared" si="109"/>
        <v/>
      </c>
      <c r="AJ210" s="259">
        <f t="shared" si="110"/>
        <v>1.24</v>
      </c>
      <c r="AK210" s="351">
        <f t="shared" si="111"/>
        <v>1.24</v>
      </c>
      <c r="AL210" s="338"/>
      <c r="AM210" s="337"/>
      <c r="AN210" s="338"/>
      <c r="AO210" s="339"/>
      <c r="AP210" s="34"/>
      <c r="AQ210" s="34"/>
      <c r="AR210" s="34"/>
      <c r="AS210" s="34"/>
      <c r="AT210" s="34"/>
      <c r="BR210" s="34"/>
    </row>
    <row r="211" spans="1:70" x14ac:dyDescent="0.2">
      <c r="A211" s="102">
        <f>IF('ΠΑΓΩΤΑ ΣΟΚΟΛΑΤΕΣ ΜΠΙΣΚΟΤΑ ΜΕΛΙ'!A24="","",'ΠΑΓΩΤΑ ΣΟΚΟΛΑΤΕΣ ΜΠΙΣΚΟΤΑ ΜΕΛΙ'!A24)</f>
        <v>14</v>
      </c>
      <c r="B211" s="72" t="str">
        <f>IF('ΠΑΓΩΤΑ ΣΟΚΟΛΑΤΕΣ ΜΠΙΣΚΟΤΑ ΜΕΛΙ'!B24="","",'ΠΑΓΩΤΑ ΣΟΚΟΛΑΤΕΣ ΜΠΙΣΚΟΤΑ ΜΕΛΙ'!B24)</f>
        <v>Mc VITIES Digestive the Original 400g</v>
      </c>
      <c r="C211" s="198" t="str">
        <f>IF('ΠΑΓΩΤΑ ΣΟΚΟΛΑΤΕΣ ΜΠΙΣΚΟΤΑ ΜΕΛΙ'!C24="","",'ΠΑΓΩΤΑ ΣΟΚΟΛΑΤΕΣ ΜΠΙΣΚΟΤΑ ΜΕΛΙ'!C24)</f>
        <v/>
      </c>
      <c r="D211" s="199" t="str">
        <f>IF('ΠΑΓΩΤΑ ΣΟΚΟΛΑΤΕΣ ΜΠΙΣΚΟΤΑ ΜΕΛΙ'!D24="","",'ΠΑΓΩΤΑ ΣΟΚΟΛΑΤΕΣ ΜΠΙΣΚΟΤΑ ΜΕΛΙ'!D24)</f>
        <v/>
      </c>
      <c r="E211" s="198" t="str">
        <f>IF('ΠΑΓΩΤΑ ΣΟΚΟΛΑΤΕΣ ΜΠΙΣΚΟΤΑ ΜΕΛΙ'!E24="","",'ΠΑΓΩΤΑ ΣΟΚΟΛΑΤΕΣ ΜΠΙΣΚΟΤΑ ΜΕΛΙ'!E24)</f>
        <v/>
      </c>
      <c r="F211" s="199" t="str">
        <f>IF('ΠΑΓΩΤΑ ΣΟΚΟΛΑΤΕΣ ΜΠΙΣΚΟΤΑ ΜΕΛΙ'!F24="","",'ΠΑΓΩΤΑ ΣΟΚΟΛΑΤΕΣ ΜΠΙΣΚΟΤΑ ΜΕΛΙ'!F24)</f>
        <v/>
      </c>
      <c r="G211" s="198" t="str">
        <f>IF('ΠΑΓΩΤΑ ΣΟΚΟΛΑΤΕΣ ΜΠΙΣΚΟΤΑ ΜΕΛΙ'!G24="","",'ΠΑΓΩΤΑ ΣΟΚΟΛΑΤΕΣ ΜΠΙΣΚΟΤΑ ΜΕΛΙ'!G24)</f>
        <v/>
      </c>
      <c r="H211" s="199" t="str">
        <f>IF('ΠΑΓΩΤΑ ΣΟΚΟΛΑΤΕΣ ΜΠΙΣΚΟΤΑ ΜΕΛΙ'!H24="","",'ΠΑΓΩΤΑ ΣΟΚΟΛΑΤΕΣ ΜΠΙΣΚΟΤΑ ΜΕΛΙ'!H24)</f>
        <v/>
      </c>
      <c r="I211" s="198" t="str">
        <f>IF('ΠΑΓΩΤΑ ΣΟΚΟΛΑΤΕΣ ΜΠΙΣΚΟΤΑ ΜΕΛΙ'!I24="","",'ΠΑΓΩΤΑ ΣΟΚΟΛΑΤΕΣ ΜΠΙΣΚΟΤΑ ΜΕΛΙ'!I24)</f>
        <v/>
      </c>
      <c r="J211" s="199" t="str">
        <f>IF('ΠΑΓΩΤΑ ΣΟΚΟΛΑΤΕΣ ΜΠΙΣΚΟΤΑ ΜΕΛΙ'!J24="","",'ΠΑΓΩΤΑ ΣΟΚΟΛΑΤΕΣ ΜΠΙΣΚΟΤΑ ΜΕΛΙ'!J24)</f>
        <v/>
      </c>
      <c r="K211" s="66" t="str">
        <f t="shared" si="105"/>
        <v>DELETE</v>
      </c>
      <c r="L211" s="359" t="s">
        <v>259</v>
      </c>
      <c r="M211" s="360" t="s">
        <v>259</v>
      </c>
      <c r="N211" s="375" t="str">
        <f t="shared" si="91"/>
        <v/>
      </c>
      <c r="O211" s="376" t="str">
        <f t="shared" si="92"/>
        <v/>
      </c>
      <c r="P211" s="361">
        <v>2.42</v>
      </c>
      <c r="Q211" s="361" t="s">
        <v>259</v>
      </c>
      <c r="R211" s="375" t="str">
        <f t="shared" si="93"/>
        <v/>
      </c>
      <c r="S211" s="379" t="str">
        <f t="shared" si="94"/>
        <v/>
      </c>
      <c r="T211" s="359" t="s">
        <v>259</v>
      </c>
      <c r="U211" s="360" t="s">
        <v>259</v>
      </c>
      <c r="V211" s="375" t="str">
        <f t="shared" si="95"/>
        <v/>
      </c>
      <c r="W211" s="379" t="str">
        <f t="shared" si="96"/>
        <v/>
      </c>
      <c r="X211" s="359" t="s">
        <v>259</v>
      </c>
      <c r="Y211" s="360" t="s">
        <v>259</v>
      </c>
      <c r="Z211" s="375" t="str">
        <f t="shared" si="97"/>
        <v/>
      </c>
      <c r="AA211" s="381" t="str">
        <f t="shared" si="98"/>
        <v/>
      </c>
      <c r="AB211" s="271" t="str">
        <f t="shared" si="106"/>
        <v>DELETE</v>
      </c>
      <c r="AC211" s="282" t="str">
        <f t="shared" si="87"/>
        <v/>
      </c>
      <c r="AD211" s="392" t="str">
        <f t="shared" si="88"/>
        <v/>
      </c>
      <c r="AE211" s="392" t="str">
        <f t="shared" si="89"/>
        <v/>
      </c>
      <c r="AF211" s="270" t="str">
        <f t="shared" si="90"/>
        <v/>
      </c>
      <c r="AG211" s="256" t="str">
        <f t="shared" si="107"/>
        <v/>
      </c>
      <c r="AH211" s="257" t="str">
        <f>IF(AND(AJ211="",AK211=""),"",(AJ211/AK211)-1)</f>
        <v/>
      </c>
      <c r="AI211" s="258" t="str">
        <f>IF(AH211="","",(IF(AH211&gt;$AH$10,"WARNING","")))</f>
        <v/>
      </c>
      <c r="AJ211" s="259" t="str">
        <f t="shared" si="110"/>
        <v/>
      </c>
      <c r="AK211" s="351" t="str">
        <f t="shared" si="111"/>
        <v/>
      </c>
      <c r="AL211" s="338"/>
      <c r="AM211" s="337"/>
      <c r="AN211" s="338"/>
      <c r="AO211" s="339"/>
      <c r="AP211" s="34"/>
      <c r="AQ211" s="34"/>
      <c r="AR211" s="34"/>
      <c r="AS211" s="34"/>
      <c r="AT211" s="34"/>
      <c r="BR211" s="34"/>
    </row>
    <row r="212" spans="1:70" x14ac:dyDescent="0.2">
      <c r="A212" s="102">
        <f>IF('ΠΑΓΩΤΑ ΣΟΚΟΛΑΤΕΣ ΜΠΙΣΚΟΤΑ ΜΕΛΙ'!A25="","",'ΠΑΓΩΤΑ ΣΟΚΟΛΑΤΕΣ ΜΠΙΣΚΟΤΑ ΜΕΛΙ'!A25)</f>
        <v>15</v>
      </c>
      <c r="B212" s="72" t="str">
        <f>IF('ΠΑΓΩΤΑ ΣΟΚΟΛΑΤΕΣ ΜΠΙΣΚΟΤΑ ΜΕΛΙ'!B25="","",'ΠΑΓΩΤΑ ΣΟΚΟΛΑΤΕΣ ΜΠΙΣΚΟΤΑ ΜΕΛΙ'!B25)</f>
        <v>DEL MONTE Κομπόστο Peach Halves in light syrup 420g</v>
      </c>
      <c r="C212" s="198" t="str">
        <f>IF('ΠΑΓΩΤΑ ΣΟΚΟΛΑΤΕΣ ΜΠΙΣΚΟΤΑ ΜΕΛΙ'!C25="","",'ΠΑΓΩΤΑ ΣΟΚΟΛΑΤΕΣ ΜΠΙΣΚΟΤΑ ΜΕΛΙ'!C25)</f>
        <v/>
      </c>
      <c r="D212" s="199" t="str">
        <f>IF('ΠΑΓΩΤΑ ΣΟΚΟΛΑΤΕΣ ΜΠΙΣΚΟΤΑ ΜΕΛΙ'!D25="","",'ΠΑΓΩΤΑ ΣΟΚΟΛΑΤΕΣ ΜΠΙΣΚΟΤΑ ΜΕΛΙ'!D25)</f>
        <v/>
      </c>
      <c r="E212" s="198" t="str">
        <f>IF('ΠΑΓΩΤΑ ΣΟΚΟΛΑΤΕΣ ΜΠΙΣΚΟΤΑ ΜΕΛΙ'!E25="","",'ΠΑΓΩΤΑ ΣΟΚΟΛΑΤΕΣ ΜΠΙΣΚΟΤΑ ΜΕΛΙ'!E25)</f>
        <v/>
      </c>
      <c r="F212" s="199" t="str">
        <f>IF('ΠΑΓΩΤΑ ΣΟΚΟΛΑΤΕΣ ΜΠΙΣΚΟΤΑ ΜΕΛΙ'!F25="","",'ΠΑΓΩΤΑ ΣΟΚΟΛΑΤΕΣ ΜΠΙΣΚΟΤΑ ΜΕΛΙ'!F25)</f>
        <v/>
      </c>
      <c r="G212" s="198" t="str">
        <f>IF('ΠΑΓΩΤΑ ΣΟΚΟΛΑΤΕΣ ΜΠΙΣΚΟΤΑ ΜΕΛΙ'!G25="","",'ΠΑΓΩΤΑ ΣΟΚΟΛΑΤΕΣ ΜΠΙΣΚΟΤΑ ΜΕΛΙ'!G25)</f>
        <v/>
      </c>
      <c r="H212" s="199" t="str">
        <f>IF('ΠΑΓΩΤΑ ΣΟΚΟΛΑΤΕΣ ΜΠΙΣΚΟΤΑ ΜΕΛΙ'!H25="","",'ΠΑΓΩΤΑ ΣΟΚΟΛΑΤΕΣ ΜΠΙΣΚΟΤΑ ΜΕΛΙ'!H25)</f>
        <v/>
      </c>
      <c r="I212" s="198" t="str">
        <f>IF('ΠΑΓΩΤΑ ΣΟΚΟΛΑΤΕΣ ΜΠΙΣΚΟΤΑ ΜΕΛΙ'!I25="","",'ΠΑΓΩΤΑ ΣΟΚΟΛΑΤΕΣ ΜΠΙΣΚΟΤΑ ΜΕΛΙ'!I25)</f>
        <v/>
      </c>
      <c r="J212" s="199" t="str">
        <f>IF('ΠΑΓΩΤΑ ΣΟΚΟΛΑΤΕΣ ΜΠΙΣΚΟΤΑ ΜΕΛΙ'!J25="","",'ΠΑΓΩΤΑ ΣΟΚΟΛΑΤΕΣ ΜΠΙΣΚΟΤΑ ΜΕΛΙ'!J25)</f>
        <v/>
      </c>
      <c r="K212" s="66" t="str">
        <f t="shared" si="105"/>
        <v>DELETE</v>
      </c>
      <c r="L212" s="359" t="s">
        <v>259</v>
      </c>
      <c r="M212" s="360" t="s">
        <v>259</v>
      </c>
      <c r="N212" s="375" t="str">
        <f t="shared" si="91"/>
        <v/>
      </c>
      <c r="O212" s="376" t="str">
        <f t="shared" si="92"/>
        <v/>
      </c>
      <c r="P212" s="361" t="s">
        <v>259</v>
      </c>
      <c r="Q212" s="361" t="s">
        <v>259</v>
      </c>
      <c r="R212" s="375" t="str">
        <f t="shared" si="93"/>
        <v/>
      </c>
      <c r="S212" s="379" t="str">
        <f t="shared" si="94"/>
        <v/>
      </c>
      <c r="T212" s="359" t="s">
        <v>259</v>
      </c>
      <c r="U212" s="360" t="s">
        <v>259</v>
      </c>
      <c r="V212" s="375" t="str">
        <f t="shared" si="95"/>
        <v/>
      </c>
      <c r="W212" s="379" t="str">
        <f t="shared" si="96"/>
        <v/>
      </c>
      <c r="X212" s="359" t="s">
        <v>259</v>
      </c>
      <c r="Y212" s="360" t="s">
        <v>259</v>
      </c>
      <c r="Z212" s="375" t="str">
        <f t="shared" si="97"/>
        <v/>
      </c>
      <c r="AA212" s="381" t="str">
        <f t="shared" si="98"/>
        <v/>
      </c>
      <c r="AB212" s="271" t="str">
        <f t="shared" si="106"/>
        <v>DELETE</v>
      </c>
      <c r="AC212" s="282" t="str">
        <f t="shared" si="87"/>
        <v/>
      </c>
      <c r="AD212" s="392" t="str">
        <f t="shared" si="88"/>
        <v/>
      </c>
      <c r="AE212" s="392" t="str">
        <f t="shared" si="89"/>
        <v/>
      </c>
      <c r="AF212" s="270" t="str">
        <f t="shared" si="90"/>
        <v/>
      </c>
      <c r="AG212" s="256" t="str">
        <f t="shared" si="107"/>
        <v/>
      </c>
      <c r="AH212" s="257" t="str">
        <f t="shared" si="108"/>
        <v/>
      </c>
      <c r="AI212" s="258" t="str">
        <f t="shared" si="109"/>
        <v/>
      </c>
      <c r="AJ212" s="259" t="str">
        <f t="shared" si="110"/>
        <v/>
      </c>
      <c r="AK212" s="351" t="str">
        <f t="shared" si="111"/>
        <v/>
      </c>
      <c r="AL212" s="338"/>
      <c r="AM212" s="337"/>
      <c r="AN212" s="338"/>
      <c r="AO212" s="339"/>
      <c r="AP212" s="34"/>
      <c r="AQ212" s="34"/>
      <c r="AR212" s="34"/>
      <c r="AS212" s="34"/>
      <c r="AT212" s="34"/>
      <c r="BR212" s="34"/>
    </row>
    <row r="213" spans="1:70" x14ac:dyDescent="0.2">
      <c r="A213" s="102">
        <f>IF('ΠΑΓΩΤΑ ΣΟΚΟΛΑΤΕΣ ΜΠΙΣΚΟΤΑ ΜΕΛΙ'!A26="","",'ΠΑΓΩΤΑ ΣΟΚΟΛΑΤΕΣ ΜΠΙΣΚΟΤΑ ΜΕΛΙ'!A26)</f>
        <v>16</v>
      </c>
      <c r="B213" s="72" t="str">
        <f>IF('ΠΑΓΩΤΑ ΣΟΚΟΛΑΤΕΣ ΜΠΙΣΚΟΤΑ ΜΕΛΙ'!B26="","",'ΠΑΓΩΤΑ ΣΟΚΟΛΑΤΕΣ ΜΠΙΣΚΟΤΑ ΜΕΛΙ'!B26)</f>
        <v xml:space="preserve"> Η ΩΡΑΙΑ ΑΛΩΝΑ Μέλι του βουνού Πλαστική Συσκευασία 1kg</v>
      </c>
      <c r="C213" s="198" t="str">
        <f>IF('ΠΑΓΩΤΑ ΣΟΚΟΛΑΤΕΣ ΜΠΙΣΚΟΤΑ ΜΕΛΙ'!C26="","",'ΠΑΓΩΤΑ ΣΟΚΟΛΑΤΕΣ ΜΠΙΣΚΟΤΑ ΜΕΛΙ'!C26)</f>
        <v/>
      </c>
      <c r="D213" s="199" t="str">
        <f>IF('ΠΑΓΩΤΑ ΣΟΚΟΛΑΤΕΣ ΜΠΙΣΚΟΤΑ ΜΕΛΙ'!D26="","",'ΠΑΓΩΤΑ ΣΟΚΟΛΑΤΕΣ ΜΠΙΣΚΟΤΑ ΜΕΛΙ'!D26)</f>
        <v/>
      </c>
      <c r="E213" s="198">
        <f>IF('ΠΑΓΩΤΑ ΣΟΚΟΛΑΤΕΣ ΜΠΙΣΚΟΤΑ ΜΕΛΙ'!E26="","",'ΠΑΓΩΤΑ ΣΟΚΟΛΑΤΕΣ ΜΠΙΣΚΟΤΑ ΜΕΛΙ'!E26)</f>
        <v>5.2</v>
      </c>
      <c r="F213" s="199" t="str">
        <f>IF('ΠΑΓΩΤΑ ΣΟΚΟΛΑΤΕΣ ΜΠΙΣΚΟΤΑ ΜΕΛΙ'!F26="","",'ΠΑΓΩΤΑ ΣΟΚΟΛΑΤΕΣ ΜΠΙΣΚΟΤΑ ΜΕΛΙ'!F26)</f>
        <v/>
      </c>
      <c r="G213" s="198" t="str">
        <f>IF('ΠΑΓΩΤΑ ΣΟΚΟΛΑΤΕΣ ΜΠΙΣΚΟΤΑ ΜΕΛΙ'!G26="","",'ΠΑΓΩΤΑ ΣΟΚΟΛΑΤΕΣ ΜΠΙΣΚΟΤΑ ΜΕΛΙ'!G26)</f>
        <v/>
      </c>
      <c r="H213" s="199" t="str">
        <f>IF('ΠΑΓΩΤΑ ΣΟΚΟΛΑΤΕΣ ΜΠΙΣΚΟΤΑ ΜΕΛΙ'!H26="","",'ΠΑΓΩΤΑ ΣΟΚΟΛΑΤΕΣ ΜΠΙΣΚΟΤΑ ΜΕΛΙ'!H26)</f>
        <v/>
      </c>
      <c r="I213" s="198">
        <f>IF('ΠΑΓΩΤΑ ΣΟΚΟΛΑΤΕΣ ΜΠΙΣΚΟΤΑ ΜΕΛΙ'!I26="","",'ΠΑΓΩΤΑ ΣΟΚΟΛΑΤΕΣ ΜΠΙΣΚΟΤΑ ΜΕΛΙ'!I26)</f>
        <v>5.99</v>
      </c>
      <c r="J213" s="199" t="str">
        <f>IF('ΠΑΓΩΤΑ ΣΟΚΟΛΑΤΕΣ ΜΠΙΣΚΟΤΑ ΜΕΛΙ'!J26="","",'ΠΑΓΩΤΑ ΣΟΚΟΛΑΤΕΣ ΜΠΙΣΚΟΤΑ ΜΕΛΙ'!J26)</f>
        <v/>
      </c>
      <c r="K213" s="66" t="str">
        <f t="shared" si="105"/>
        <v>DELETE</v>
      </c>
      <c r="L213" s="359" t="s">
        <v>259</v>
      </c>
      <c r="M213" s="360" t="s">
        <v>259</v>
      </c>
      <c r="N213" s="375" t="str">
        <f t="shared" si="91"/>
        <v/>
      </c>
      <c r="O213" s="376" t="str">
        <f t="shared" si="92"/>
        <v/>
      </c>
      <c r="P213" s="361">
        <v>5.2</v>
      </c>
      <c r="Q213" s="361" t="s">
        <v>259</v>
      </c>
      <c r="R213" s="375">
        <f t="shared" si="93"/>
        <v>5.2</v>
      </c>
      <c r="S213" s="379" t="str">
        <f t="shared" si="94"/>
        <v/>
      </c>
      <c r="T213" s="359" t="s">
        <v>259</v>
      </c>
      <c r="U213" s="360" t="s">
        <v>259</v>
      </c>
      <c r="V213" s="375" t="str">
        <f t="shared" si="95"/>
        <v/>
      </c>
      <c r="W213" s="379" t="str">
        <f t="shared" si="96"/>
        <v/>
      </c>
      <c r="X213" s="359">
        <v>5.99</v>
      </c>
      <c r="Y213" s="360" t="s">
        <v>259</v>
      </c>
      <c r="Z213" s="375">
        <f t="shared" si="97"/>
        <v>5.99</v>
      </c>
      <c r="AA213" s="381" t="str">
        <f t="shared" si="98"/>
        <v/>
      </c>
      <c r="AB213" s="271" t="str">
        <f t="shared" si="106"/>
        <v>DELETE</v>
      </c>
      <c r="AC213" s="282" t="str">
        <f t="shared" si="87"/>
        <v/>
      </c>
      <c r="AD213" s="392">
        <f t="shared" si="88"/>
        <v>0</v>
      </c>
      <c r="AE213" s="392" t="str">
        <f t="shared" si="89"/>
        <v/>
      </c>
      <c r="AF213" s="270">
        <f t="shared" si="90"/>
        <v>0</v>
      </c>
      <c r="AG213" s="256">
        <f t="shared" si="107"/>
        <v>0.79</v>
      </c>
      <c r="AH213" s="257">
        <f t="shared" si="108"/>
        <v>0.15192307692307683</v>
      </c>
      <c r="AI213" s="258" t="str">
        <f t="shared" si="109"/>
        <v/>
      </c>
      <c r="AJ213" s="259">
        <f t="shared" si="110"/>
        <v>5.99</v>
      </c>
      <c r="AK213" s="351">
        <f t="shared" si="111"/>
        <v>5.2</v>
      </c>
      <c r="AL213" s="338"/>
      <c r="AM213" s="337"/>
      <c r="AN213" s="338"/>
      <c r="AO213" s="339"/>
      <c r="AP213" s="34"/>
      <c r="AQ213" s="34"/>
      <c r="AR213" s="34"/>
      <c r="AS213" s="34"/>
      <c r="AT213" s="34"/>
      <c r="BR213" s="34"/>
    </row>
    <row r="214" spans="1:70" x14ac:dyDescent="0.2">
      <c r="A214" s="102">
        <f>IF('ΠΑΓΩΤΑ ΣΟΚΟΛΑΤΕΣ ΜΠΙΣΚΟΤΑ ΜΕΛΙ'!A27="","",'ΠΑΓΩΤΑ ΣΟΚΟΛΑΤΕΣ ΜΠΙΣΚΟΤΑ ΜΕΛΙ'!A27)</f>
        <v>17</v>
      </c>
      <c r="B214" s="72" t="str">
        <f>IF('ΠΑΓΩΤΑ ΣΟΚΟΛΑΤΕΣ ΜΠΙΣΚΟΤΑ ΜΕΛΙ'!B27="","",'ΠΑΓΩΤΑ ΣΟΚΟΛΑΤΕΣ ΜΠΙΣΚΟΤΑ ΜΕΛΙ'!B27)</f>
        <v>ΜΑΥΡΟΥΔΗΣ Μέλι Πλαστική Συσκευασια 1kg</v>
      </c>
      <c r="C214" s="198" t="str">
        <f>IF('ΠΑΓΩΤΑ ΣΟΚΟΛΑΤΕΣ ΜΠΙΣΚΟΤΑ ΜΕΛΙ'!C27="","",'ΠΑΓΩΤΑ ΣΟΚΟΛΑΤΕΣ ΜΠΙΣΚΟΤΑ ΜΕΛΙ'!C27)</f>
        <v/>
      </c>
      <c r="D214" s="199" t="str">
        <f>IF('ΠΑΓΩΤΑ ΣΟΚΟΛΑΤΕΣ ΜΠΙΣΚΟΤΑ ΜΕΛΙ'!D27="","",'ΠΑΓΩΤΑ ΣΟΚΟΛΑΤΕΣ ΜΠΙΣΚΟΤΑ ΜΕΛΙ'!D27)</f>
        <v/>
      </c>
      <c r="E214" s="198">
        <f>IF('ΠΑΓΩΤΑ ΣΟΚΟΛΑΤΕΣ ΜΠΙΣΚΟΤΑ ΜΕΛΙ'!E27="","",'ΠΑΓΩΤΑ ΣΟΚΟΛΑΤΕΣ ΜΠΙΣΚΟΤΑ ΜΕΛΙ'!E27)</f>
        <v>5.45</v>
      </c>
      <c r="F214" s="199" t="str">
        <f>IF('ΠΑΓΩΤΑ ΣΟΚΟΛΑΤΕΣ ΜΠΙΣΚΟΤΑ ΜΕΛΙ'!F27="","",'ΠΑΓΩΤΑ ΣΟΚΟΛΑΤΕΣ ΜΠΙΣΚΟΤΑ ΜΕΛΙ'!F27)</f>
        <v/>
      </c>
      <c r="G214" s="198" t="str">
        <f>IF('ΠΑΓΩΤΑ ΣΟΚΟΛΑΤΕΣ ΜΠΙΣΚΟΤΑ ΜΕΛΙ'!G27="","",'ΠΑΓΩΤΑ ΣΟΚΟΛΑΤΕΣ ΜΠΙΣΚΟΤΑ ΜΕΛΙ'!G27)</f>
        <v/>
      </c>
      <c r="H214" s="199" t="str">
        <f>IF('ΠΑΓΩΤΑ ΣΟΚΟΛΑΤΕΣ ΜΠΙΣΚΟΤΑ ΜΕΛΙ'!H27="","",'ΠΑΓΩΤΑ ΣΟΚΟΛΑΤΕΣ ΜΠΙΣΚΟΤΑ ΜΕΛΙ'!H27)</f>
        <v/>
      </c>
      <c r="I214" s="198" t="str">
        <f>IF('ΠΑΓΩΤΑ ΣΟΚΟΛΑΤΕΣ ΜΠΙΣΚΟΤΑ ΜΕΛΙ'!I27="","",'ΠΑΓΩΤΑ ΣΟΚΟΛΑΤΕΣ ΜΠΙΣΚΟΤΑ ΜΕΛΙ'!I27)</f>
        <v/>
      </c>
      <c r="J214" s="199" t="str">
        <f>IF('ΠΑΓΩΤΑ ΣΟΚΟΛΑΤΕΣ ΜΠΙΣΚΟΤΑ ΜΕΛΙ'!J27="","",'ΠΑΓΩΤΑ ΣΟΚΟΛΑΤΕΣ ΜΠΙΣΚΟΤΑ ΜΕΛΙ'!J27)</f>
        <v/>
      </c>
      <c r="K214" s="66" t="str">
        <f t="shared" si="105"/>
        <v>DELETE</v>
      </c>
      <c r="L214" s="359" t="s">
        <v>259</v>
      </c>
      <c r="M214" s="360" t="s">
        <v>259</v>
      </c>
      <c r="N214" s="375" t="str">
        <f t="shared" si="91"/>
        <v/>
      </c>
      <c r="O214" s="376" t="str">
        <f t="shared" si="92"/>
        <v/>
      </c>
      <c r="P214" s="361">
        <v>5.45</v>
      </c>
      <c r="Q214" s="361" t="s">
        <v>259</v>
      </c>
      <c r="R214" s="375">
        <f t="shared" si="93"/>
        <v>5.45</v>
      </c>
      <c r="S214" s="379" t="str">
        <f t="shared" si="94"/>
        <v/>
      </c>
      <c r="T214" s="359" t="s">
        <v>259</v>
      </c>
      <c r="U214" s="360" t="s">
        <v>259</v>
      </c>
      <c r="V214" s="375" t="str">
        <f t="shared" si="95"/>
        <v/>
      </c>
      <c r="W214" s="379" t="str">
        <f t="shared" si="96"/>
        <v/>
      </c>
      <c r="X214" s="359" t="s">
        <v>259</v>
      </c>
      <c r="Y214" s="360" t="s">
        <v>259</v>
      </c>
      <c r="Z214" s="375" t="str">
        <f t="shared" si="97"/>
        <v/>
      </c>
      <c r="AA214" s="381" t="str">
        <f t="shared" si="98"/>
        <v/>
      </c>
      <c r="AB214" s="271" t="str">
        <f t="shared" si="106"/>
        <v>DELETE</v>
      </c>
      <c r="AC214" s="282" t="str">
        <f t="shared" si="87"/>
        <v/>
      </c>
      <c r="AD214" s="392">
        <f t="shared" si="88"/>
        <v>0</v>
      </c>
      <c r="AE214" s="392" t="str">
        <f t="shared" si="89"/>
        <v/>
      </c>
      <c r="AF214" s="270" t="str">
        <f t="shared" si="90"/>
        <v/>
      </c>
      <c r="AG214" s="256">
        <f t="shared" si="107"/>
        <v>0</v>
      </c>
      <c r="AH214" s="257">
        <f t="shared" si="108"/>
        <v>0</v>
      </c>
      <c r="AI214" s="258" t="str">
        <f t="shared" si="109"/>
        <v/>
      </c>
      <c r="AJ214" s="259">
        <f t="shared" si="110"/>
        <v>5.45</v>
      </c>
      <c r="AK214" s="351">
        <f t="shared" si="111"/>
        <v>5.45</v>
      </c>
      <c r="AL214" s="338"/>
      <c r="AM214" s="337"/>
      <c r="AN214" s="338"/>
      <c r="AO214" s="339"/>
      <c r="AP214" s="34"/>
      <c r="AQ214" s="34"/>
      <c r="AR214" s="34"/>
      <c r="AS214" s="34"/>
      <c r="AT214" s="34"/>
      <c r="BR214" s="34"/>
    </row>
    <row r="215" spans="1:70" x14ac:dyDescent="0.2">
      <c r="A215" s="102">
        <f>IF('ΠΑΓΩΤΑ ΣΟΚΟΛΑΤΕΣ ΜΠΙΣΚΟΤΑ ΜΕΛΙ'!A28="","",'ΠΑΓΩΤΑ ΣΟΚΟΛΑΤΕΣ ΜΠΙΣΚΟΤΑ ΜΕΛΙ'!A28)</f>
        <v>18</v>
      </c>
      <c r="B215" s="72" t="str">
        <f>IF('ΠΑΓΩΤΑ ΣΟΚΟΛΑΤΕΣ ΜΠΙΣΚΟΤΑ ΜΕΛΙ'!B28="","",'ΠΑΓΩΤΑ ΣΟΚΟΛΑΤΕΣ ΜΠΙΣΚΟΤΑ ΜΕΛΙ'!B28)</f>
        <v>MON-AMI Τζέλι κεράσι 150 g</v>
      </c>
      <c r="C215" s="198">
        <f>IF('ΠΑΓΩΤΑ ΣΟΚΟΛΑΤΕΣ ΜΠΙΣΚΟΤΑ ΜΕΛΙ'!C28="","",'ΠΑΓΩΤΑ ΣΟΚΟΛΑΤΕΣ ΜΠΙΣΚΟΤΑ ΜΕΛΙ'!C28)</f>
        <v>1.03</v>
      </c>
      <c r="D215" s="199" t="str">
        <f>IF('ΠΑΓΩΤΑ ΣΟΚΟΛΑΤΕΣ ΜΠΙΣΚΟΤΑ ΜΕΛΙ'!D28="","",'ΠΑΓΩΤΑ ΣΟΚΟΛΑΤΕΣ ΜΠΙΣΚΟΤΑ ΜΕΛΙ'!D28)</f>
        <v/>
      </c>
      <c r="E215" s="198">
        <f>IF('ΠΑΓΩΤΑ ΣΟΚΟΛΑΤΕΣ ΜΠΙΣΚΟΤΑ ΜΕΛΙ'!E28="","",'ΠΑΓΩΤΑ ΣΟΚΟΛΑΤΕΣ ΜΠΙΣΚΟΤΑ ΜΕΛΙ'!E28)</f>
        <v>0.98</v>
      </c>
      <c r="F215" s="199" t="str">
        <f>IF('ΠΑΓΩΤΑ ΣΟΚΟΛΑΤΕΣ ΜΠΙΣΚΟΤΑ ΜΕΛΙ'!F28="","",'ΠΑΓΩΤΑ ΣΟΚΟΛΑΤΕΣ ΜΠΙΣΚΟΤΑ ΜΕΛΙ'!F28)</f>
        <v/>
      </c>
      <c r="G215" s="198">
        <f>IF('ΠΑΓΩΤΑ ΣΟΚΟΛΑΤΕΣ ΜΠΙΣΚΟΤΑ ΜΕΛΙ'!G28="","",'ΠΑΓΩΤΑ ΣΟΚΟΛΑΤΕΣ ΜΠΙΣΚΟΤΑ ΜΕΛΙ'!G28)</f>
        <v>0.93</v>
      </c>
      <c r="H215" s="199" t="str">
        <f>IF('ΠΑΓΩΤΑ ΣΟΚΟΛΑΤΕΣ ΜΠΙΣΚΟΤΑ ΜΕΛΙ'!H28="","",'ΠΑΓΩΤΑ ΣΟΚΟΛΑΤΕΣ ΜΠΙΣΚΟΤΑ ΜΕΛΙ'!H28)</f>
        <v/>
      </c>
      <c r="I215" s="198">
        <f>IF('ΠΑΓΩΤΑ ΣΟΚΟΛΑΤΕΣ ΜΠΙΣΚΟΤΑ ΜΕΛΙ'!I28="","",'ΠΑΓΩΤΑ ΣΟΚΟΛΑΤΕΣ ΜΠΙΣΚΟΤΑ ΜΕΛΙ'!I28)</f>
        <v>0.98</v>
      </c>
      <c r="J215" s="199" t="str">
        <f>IF('ΠΑΓΩΤΑ ΣΟΚΟΛΑΤΕΣ ΜΠΙΣΚΟΤΑ ΜΕΛΙ'!J28="","",'ΠΑΓΩΤΑ ΣΟΚΟΛΑΤΕΣ ΜΠΙΣΚΟΤΑ ΜΕΛΙ'!J28)</f>
        <v/>
      </c>
      <c r="K215" s="66" t="str">
        <f t="shared" si="105"/>
        <v/>
      </c>
      <c r="L215" s="359" t="s">
        <v>259</v>
      </c>
      <c r="M215" s="360" t="s">
        <v>259</v>
      </c>
      <c r="N215" s="375">
        <f t="shared" si="91"/>
        <v>1.03</v>
      </c>
      <c r="O215" s="376" t="str">
        <f t="shared" si="92"/>
        <v/>
      </c>
      <c r="P215" s="361" t="s">
        <v>259</v>
      </c>
      <c r="Q215" s="361" t="s">
        <v>259</v>
      </c>
      <c r="R215" s="375">
        <f t="shared" si="93"/>
        <v>0.98</v>
      </c>
      <c r="S215" s="379" t="str">
        <f t="shared" si="94"/>
        <v/>
      </c>
      <c r="T215" s="359" t="s">
        <v>259</v>
      </c>
      <c r="U215" s="360" t="s">
        <v>259</v>
      </c>
      <c r="V215" s="375">
        <f t="shared" si="95"/>
        <v>0.93</v>
      </c>
      <c r="W215" s="379" t="str">
        <f t="shared" si="96"/>
        <v/>
      </c>
      <c r="X215" s="359">
        <v>0.98</v>
      </c>
      <c r="Y215" s="360" t="s">
        <v>259</v>
      </c>
      <c r="Z215" s="375">
        <f t="shared" si="97"/>
        <v>0.98</v>
      </c>
      <c r="AA215" s="381" t="str">
        <f t="shared" si="98"/>
        <v/>
      </c>
      <c r="AB215" s="271" t="str">
        <f t="shared" si="106"/>
        <v>DELETE</v>
      </c>
      <c r="AC215" s="282" t="str">
        <f t="shared" si="87"/>
        <v/>
      </c>
      <c r="AD215" s="392" t="str">
        <f t="shared" si="88"/>
        <v/>
      </c>
      <c r="AE215" s="392" t="str">
        <f t="shared" si="89"/>
        <v/>
      </c>
      <c r="AF215" s="270">
        <f t="shared" si="90"/>
        <v>0</v>
      </c>
      <c r="AG215" s="256">
        <f t="shared" si="107"/>
        <v>9.9999999999999978E-2</v>
      </c>
      <c r="AH215" s="257">
        <f t="shared" si="108"/>
        <v>0.10752688172043001</v>
      </c>
      <c r="AI215" s="258" t="str">
        <f t="shared" si="109"/>
        <v/>
      </c>
      <c r="AJ215" s="259">
        <f t="shared" si="110"/>
        <v>1.03</v>
      </c>
      <c r="AK215" s="351">
        <f t="shared" si="111"/>
        <v>0.93</v>
      </c>
      <c r="AL215" s="338"/>
      <c r="AM215" s="337"/>
      <c r="AN215" s="338"/>
      <c r="AO215" s="339"/>
      <c r="AP215" s="34"/>
      <c r="AQ215" s="34"/>
      <c r="AR215" s="34"/>
      <c r="AS215" s="34"/>
      <c r="AT215" s="34"/>
      <c r="BR215" s="34"/>
    </row>
    <row r="216" spans="1:70" x14ac:dyDescent="0.2">
      <c r="A216" s="102">
        <f>IF('ΠΑΓΩΤΑ ΣΟΚΟΛΑΤΕΣ ΜΠΙΣΚΟΤΑ ΜΕΛΙ'!A29="","",'ΠΑΓΩΤΑ ΣΟΚΟΛΑΤΕΣ ΜΠΙΣΚΟΤΑ ΜΕΛΙ'!A29)</f>
        <v>19</v>
      </c>
      <c r="B216" s="72" t="str">
        <f>IF('ΠΑΓΩΤΑ ΣΟΚΟΛΑΤΕΣ ΜΠΙΣΚΟΤΑ ΜΕΛΙ'!B29="","",'ΠΑΓΩΤΑ ΣΟΚΟΛΑΤΕΣ ΜΠΙΣΚΟΤΑ ΜΕΛΙ'!B29)</f>
        <v>JOLLY Τζέλι κεράσι 150 g</v>
      </c>
      <c r="C216" s="198" t="str">
        <f>IF('ΠΑΓΩΤΑ ΣΟΚΟΛΑΤΕΣ ΜΠΙΣΚΟΤΑ ΜΕΛΙ'!C29="","",'ΠΑΓΩΤΑ ΣΟΚΟΛΑΤΕΣ ΜΠΙΣΚΟΤΑ ΜΕΛΙ'!C29)</f>
        <v/>
      </c>
      <c r="D216" s="199" t="str">
        <f>IF('ΠΑΓΩΤΑ ΣΟΚΟΛΑΤΕΣ ΜΠΙΣΚΟΤΑ ΜΕΛΙ'!D29="","",'ΠΑΓΩΤΑ ΣΟΚΟΛΑΤΕΣ ΜΠΙΣΚΟΤΑ ΜΕΛΙ'!D29)</f>
        <v/>
      </c>
      <c r="E216" s="198">
        <f>IF('ΠΑΓΩΤΑ ΣΟΚΟΛΑΤΕΣ ΜΠΙΣΚΟΤΑ ΜΕΛΙ'!E29="","",'ΠΑΓΩΤΑ ΣΟΚΟΛΑΤΕΣ ΜΠΙΣΚΟΤΑ ΜΕΛΙ'!E29)</f>
        <v>0.99</v>
      </c>
      <c r="F216" s="199" t="str">
        <f>IF('ΠΑΓΩΤΑ ΣΟΚΟΛΑΤΕΣ ΜΠΙΣΚΟΤΑ ΜΕΛΙ'!F29="","",'ΠΑΓΩΤΑ ΣΟΚΟΛΑΤΕΣ ΜΠΙΣΚΟΤΑ ΜΕΛΙ'!F29)</f>
        <v/>
      </c>
      <c r="G216" s="198" t="str">
        <f>IF('ΠΑΓΩΤΑ ΣΟΚΟΛΑΤΕΣ ΜΠΙΣΚΟΤΑ ΜΕΛΙ'!G29="","",'ΠΑΓΩΤΑ ΣΟΚΟΛΑΤΕΣ ΜΠΙΣΚΟΤΑ ΜΕΛΙ'!G29)</f>
        <v/>
      </c>
      <c r="H216" s="199" t="str">
        <f>IF('ΠΑΓΩΤΑ ΣΟΚΟΛΑΤΕΣ ΜΠΙΣΚΟΤΑ ΜΕΛΙ'!H29="","",'ΠΑΓΩΤΑ ΣΟΚΟΛΑΤΕΣ ΜΠΙΣΚΟΤΑ ΜΕΛΙ'!H29)</f>
        <v/>
      </c>
      <c r="I216" s="198" t="str">
        <f>IF('ΠΑΓΩΤΑ ΣΟΚΟΛΑΤΕΣ ΜΠΙΣΚΟΤΑ ΜΕΛΙ'!I29="","",'ΠΑΓΩΤΑ ΣΟΚΟΛΑΤΕΣ ΜΠΙΣΚΟΤΑ ΜΕΛΙ'!I29)</f>
        <v/>
      </c>
      <c r="J216" s="199" t="str">
        <f>IF('ΠΑΓΩΤΑ ΣΟΚΟΛΑΤΕΣ ΜΠΙΣΚΟΤΑ ΜΕΛΙ'!J29="","",'ΠΑΓΩΤΑ ΣΟΚΟΛΑΤΕΣ ΜΠΙΣΚΟΤΑ ΜΕΛΙ'!J29)</f>
        <v/>
      </c>
      <c r="K216" s="66" t="str">
        <f t="shared" si="105"/>
        <v>DELETE</v>
      </c>
      <c r="L216" s="359" t="s">
        <v>259</v>
      </c>
      <c r="M216" s="360" t="s">
        <v>259</v>
      </c>
      <c r="N216" s="375" t="str">
        <f t="shared" si="91"/>
        <v/>
      </c>
      <c r="O216" s="376" t="str">
        <f t="shared" si="92"/>
        <v/>
      </c>
      <c r="P216" s="361">
        <v>0.99</v>
      </c>
      <c r="Q216" s="361" t="s">
        <v>259</v>
      </c>
      <c r="R216" s="375">
        <f t="shared" si="93"/>
        <v>0.99</v>
      </c>
      <c r="S216" s="379" t="str">
        <f t="shared" si="94"/>
        <v/>
      </c>
      <c r="T216" s="359" t="s">
        <v>259</v>
      </c>
      <c r="U216" s="360" t="s">
        <v>259</v>
      </c>
      <c r="V216" s="375" t="str">
        <f t="shared" si="95"/>
        <v/>
      </c>
      <c r="W216" s="379" t="str">
        <f t="shared" si="96"/>
        <v/>
      </c>
      <c r="X216" s="359">
        <v>0.93</v>
      </c>
      <c r="Y216" s="360" t="s">
        <v>259</v>
      </c>
      <c r="Z216" s="375" t="str">
        <f t="shared" si="97"/>
        <v/>
      </c>
      <c r="AA216" s="381" t="str">
        <f t="shared" si="98"/>
        <v/>
      </c>
      <c r="AB216" s="271" t="str">
        <f t="shared" si="106"/>
        <v>DELETE</v>
      </c>
      <c r="AC216" s="282" t="str">
        <f t="shared" si="87"/>
        <v/>
      </c>
      <c r="AD216" s="392">
        <f t="shared" si="88"/>
        <v>0</v>
      </c>
      <c r="AE216" s="392" t="str">
        <f t="shared" si="89"/>
        <v/>
      </c>
      <c r="AF216" s="270" t="str">
        <f t="shared" si="90"/>
        <v/>
      </c>
      <c r="AG216" s="256">
        <f t="shared" si="107"/>
        <v>0</v>
      </c>
      <c r="AH216" s="257">
        <f t="shared" si="108"/>
        <v>0</v>
      </c>
      <c r="AI216" s="258" t="str">
        <f t="shared" si="109"/>
        <v/>
      </c>
      <c r="AJ216" s="259">
        <f t="shared" si="110"/>
        <v>0.99</v>
      </c>
      <c r="AK216" s="351">
        <f t="shared" si="111"/>
        <v>0.99</v>
      </c>
      <c r="AL216" s="338"/>
      <c r="AM216" s="337"/>
      <c r="AN216" s="338"/>
      <c r="AO216" s="339"/>
      <c r="AP216" s="34"/>
      <c r="AQ216" s="34"/>
      <c r="AR216" s="34"/>
      <c r="AS216" s="34"/>
      <c r="AT216" s="34"/>
      <c r="BR216" s="34"/>
    </row>
    <row r="217" spans="1:70" x14ac:dyDescent="0.2">
      <c r="A217" s="102">
        <f>IF('ΠΑΓΩΤΑ ΣΟΚΟΛΑΤΕΣ ΜΠΙΣΚΟΤΑ ΜΕΛΙ'!A30="","",'ΠΑΓΩΤΑ ΣΟΚΟΛΑΤΕΣ ΜΠΙΣΚΟΤΑ ΜΕΛΙ'!A30)</f>
        <v>20</v>
      </c>
      <c r="B217" s="72" t="str">
        <f>IF('ΠΑΓΩΤΑ ΣΟΚΟΛΑΤΕΣ ΜΠΙΣΚΟΤΑ ΜΕΛΙ'!B30="","",'ΠΑΓΩΤΑ ΣΟΚΟΛΑΤΕΣ ΜΠΙΣΚΟΤΑ ΜΕΛΙ'!B30)</f>
        <v xml:space="preserve"> ΓΙΩΤΗΣ Τζέλι κεράσι 2 x100g</v>
      </c>
      <c r="C217" s="198" t="str">
        <f>IF('ΠΑΓΩΤΑ ΣΟΚΟΛΑΤΕΣ ΜΠΙΣΚΟΤΑ ΜΕΛΙ'!C30="","",'ΠΑΓΩΤΑ ΣΟΚΟΛΑΤΕΣ ΜΠΙΣΚΟΤΑ ΜΕΛΙ'!C30)</f>
        <v/>
      </c>
      <c r="D217" s="199" t="str">
        <f>IF('ΠΑΓΩΤΑ ΣΟΚΟΛΑΤΕΣ ΜΠΙΣΚΟΤΑ ΜΕΛΙ'!D30="","",'ΠΑΓΩΤΑ ΣΟΚΟΛΑΤΕΣ ΜΠΙΣΚΟΤΑ ΜΕΛΙ'!D30)</f>
        <v/>
      </c>
      <c r="E217" s="198">
        <f>IF('ΠΑΓΩΤΑ ΣΟΚΟΛΑΤΕΣ ΜΠΙΣΚΟΤΑ ΜΕΛΙ'!E30="","",'ΠΑΓΩΤΑ ΣΟΚΟΛΑΤΕΣ ΜΠΙΣΚΟΤΑ ΜΕΛΙ'!E30)</f>
        <v>1.07</v>
      </c>
      <c r="F217" s="199" t="str">
        <f>IF('ΠΑΓΩΤΑ ΣΟΚΟΛΑΤΕΣ ΜΠΙΣΚΟΤΑ ΜΕΛΙ'!F30="","",'ΠΑΓΩΤΑ ΣΟΚΟΛΑΤΕΣ ΜΠΙΣΚΟΤΑ ΜΕΛΙ'!F30)</f>
        <v/>
      </c>
      <c r="G217" s="198">
        <f>IF('ΠΑΓΩΤΑ ΣΟΚΟΛΑΤΕΣ ΜΠΙΣΚΟΤΑ ΜΕΛΙ'!G30="","",'ΠΑΓΩΤΑ ΣΟΚΟΛΑΤΕΣ ΜΠΙΣΚΟΤΑ ΜΕΛΙ'!G30)</f>
        <v>1.07</v>
      </c>
      <c r="H217" s="199" t="str">
        <f>IF('ΠΑΓΩΤΑ ΣΟΚΟΛΑΤΕΣ ΜΠΙΣΚΟΤΑ ΜΕΛΙ'!H30="","",'ΠΑΓΩΤΑ ΣΟΚΟΛΑΤΕΣ ΜΠΙΣΚΟΤΑ ΜΕΛΙ'!H30)</f>
        <v/>
      </c>
      <c r="I217" s="198">
        <f>IF('ΠΑΓΩΤΑ ΣΟΚΟΛΑΤΕΣ ΜΠΙΣΚΟΤΑ ΜΕΛΙ'!I30="","",'ΠΑΓΩΤΑ ΣΟΚΟΛΑΤΕΣ ΜΠΙΣΚΟΤΑ ΜΕΛΙ'!I30)</f>
        <v>1.07</v>
      </c>
      <c r="J217" s="199" t="str">
        <f>IF('ΠΑΓΩΤΑ ΣΟΚΟΛΑΤΕΣ ΜΠΙΣΚΟΤΑ ΜΕΛΙ'!J30="","",'ΠΑΓΩΤΑ ΣΟΚΟΛΑΤΕΣ ΜΠΙΣΚΟΤΑ ΜΕΛΙ'!J30)</f>
        <v/>
      </c>
      <c r="K217" s="66" t="str">
        <f t="shared" si="105"/>
        <v>DELETE</v>
      </c>
      <c r="L217" s="359" t="s">
        <v>259</v>
      </c>
      <c r="M217" s="360" t="s">
        <v>259</v>
      </c>
      <c r="N217" s="375" t="str">
        <f t="shared" si="91"/>
        <v/>
      </c>
      <c r="O217" s="376" t="str">
        <f t="shared" si="92"/>
        <v/>
      </c>
      <c r="P217" s="361" t="s">
        <v>259</v>
      </c>
      <c r="Q217" s="361" t="s">
        <v>259</v>
      </c>
      <c r="R217" s="375">
        <f t="shared" si="93"/>
        <v>1.07</v>
      </c>
      <c r="S217" s="379" t="str">
        <f t="shared" si="94"/>
        <v/>
      </c>
      <c r="T217" s="359">
        <v>0.99</v>
      </c>
      <c r="U217" s="360" t="s">
        <v>259</v>
      </c>
      <c r="V217" s="375">
        <f t="shared" si="95"/>
        <v>1.07</v>
      </c>
      <c r="W217" s="379" t="str">
        <f t="shared" si="96"/>
        <v/>
      </c>
      <c r="X217" s="359">
        <v>1.07</v>
      </c>
      <c r="Y217" s="360" t="s">
        <v>259</v>
      </c>
      <c r="Z217" s="375">
        <f t="shared" si="97"/>
        <v>1.07</v>
      </c>
      <c r="AA217" s="381" t="str">
        <f t="shared" si="98"/>
        <v/>
      </c>
      <c r="AB217" s="271" t="str">
        <f t="shared" si="106"/>
        <v>DELETE</v>
      </c>
      <c r="AC217" s="282" t="str">
        <f t="shared" ref="AC217:AC280" si="112">IF(OR(N217="",L217=""),"",N217-L217)</f>
        <v/>
      </c>
      <c r="AD217" s="392" t="str">
        <f t="shared" ref="AD217:AD280" si="113">IF(OR(R217="",P217=""),"",R217-P217)</f>
        <v/>
      </c>
      <c r="AE217" s="392">
        <f t="shared" ref="AE217:AE280" si="114">IF(OR(V217="",T217=""),"",V217-T217)</f>
        <v>8.0000000000000071E-2</v>
      </c>
      <c r="AF217" s="270">
        <f t="shared" ref="AF217:AF280" si="115">IF(OR(Z217="",X217=""),"",Z217-X217)</f>
        <v>0</v>
      </c>
      <c r="AG217" s="256">
        <f t="shared" si="107"/>
        <v>0</v>
      </c>
      <c r="AH217" s="257">
        <f t="shared" si="108"/>
        <v>0</v>
      </c>
      <c r="AI217" s="258" t="str">
        <f t="shared" si="109"/>
        <v/>
      </c>
      <c r="AJ217" s="259">
        <f t="shared" si="110"/>
        <v>1.07</v>
      </c>
      <c r="AK217" s="351">
        <f t="shared" si="111"/>
        <v>1.07</v>
      </c>
      <c r="AL217" s="338" t="s">
        <v>377</v>
      </c>
      <c r="AM217" s="337"/>
      <c r="AN217" s="338"/>
      <c r="AO217" s="339"/>
      <c r="AP217" s="34"/>
      <c r="AQ217" s="34"/>
      <c r="AR217" s="34"/>
      <c r="AS217" s="34"/>
      <c r="AT217" s="34"/>
      <c r="BR217" s="34"/>
    </row>
    <row r="218" spans="1:70" x14ac:dyDescent="0.2">
      <c r="A218" s="102">
        <f>IF('ΠΑΓΩΤΑ ΣΟΚΟΛΑΤΕΣ ΜΠΙΣΚΟΤΑ ΜΕΛΙ'!A31="","",'ΠΑΓΩΤΑ ΣΟΚΟΛΑΤΕΣ ΜΠΙΣΚΟΤΑ ΜΕΛΙ'!A31)</f>
        <v>21</v>
      </c>
      <c r="B218" s="72" t="str">
        <f>IF('ΠΑΓΩΤΑ ΣΟΚΟΛΑΤΕΣ ΜΠΙΣΚΟΤΑ ΜΕΛΙ'!B31="","",'ΠΑΓΩΤΑ ΣΟΚΟΛΑΤΕΣ ΜΠΙΣΚΟΤΑ ΜΕΛΙ'!B31)</f>
        <v>MON-AMI Καραμελλέ 120g</v>
      </c>
      <c r="C218" s="198">
        <f>IF('ΠΑΓΩΤΑ ΣΟΚΟΛΑΤΕΣ ΜΠΙΣΚΟΤΑ ΜΕΛΙ'!C31="","",'ΠΑΓΩΤΑ ΣΟΚΟΛΑΤΕΣ ΜΠΙΣΚΟΤΑ ΜΕΛΙ'!C31)</f>
        <v>1.03</v>
      </c>
      <c r="D218" s="199" t="str">
        <f>IF('ΠΑΓΩΤΑ ΣΟΚΟΛΑΤΕΣ ΜΠΙΣΚΟΤΑ ΜΕΛΙ'!D31="","",'ΠΑΓΩΤΑ ΣΟΚΟΛΑΤΕΣ ΜΠΙΣΚΟΤΑ ΜΕΛΙ'!D31)</f>
        <v/>
      </c>
      <c r="E218" s="198">
        <f>IF('ΠΑΓΩΤΑ ΣΟΚΟΛΑΤΕΣ ΜΠΙΣΚΟΤΑ ΜΕΛΙ'!E31="","",'ΠΑΓΩΤΑ ΣΟΚΟΛΑΤΕΣ ΜΠΙΣΚΟΤΑ ΜΕΛΙ'!E31)</f>
        <v>0.98</v>
      </c>
      <c r="F218" s="199" t="str">
        <f>IF('ΠΑΓΩΤΑ ΣΟΚΟΛΑΤΕΣ ΜΠΙΣΚΟΤΑ ΜΕΛΙ'!F31="","",'ΠΑΓΩΤΑ ΣΟΚΟΛΑΤΕΣ ΜΠΙΣΚΟΤΑ ΜΕΛΙ'!F31)</f>
        <v/>
      </c>
      <c r="G218" s="198">
        <f>IF('ΠΑΓΩΤΑ ΣΟΚΟΛΑΤΕΣ ΜΠΙΣΚΟΤΑ ΜΕΛΙ'!G31="","",'ΠΑΓΩΤΑ ΣΟΚΟΛΑΤΕΣ ΜΠΙΣΚΟΤΑ ΜΕΛΙ'!G31)</f>
        <v>0.93</v>
      </c>
      <c r="H218" s="199" t="str">
        <f>IF('ΠΑΓΩΤΑ ΣΟΚΟΛΑΤΕΣ ΜΠΙΣΚΟΤΑ ΜΕΛΙ'!H31="","",'ΠΑΓΩΤΑ ΣΟΚΟΛΑΤΕΣ ΜΠΙΣΚΟΤΑ ΜΕΛΙ'!H31)</f>
        <v/>
      </c>
      <c r="I218" s="198">
        <f>IF('ΠΑΓΩΤΑ ΣΟΚΟΛΑΤΕΣ ΜΠΙΣΚΟΤΑ ΜΕΛΙ'!I31="","",'ΠΑΓΩΤΑ ΣΟΚΟΛΑΤΕΣ ΜΠΙΣΚΟΤΑ ΜΕΛΙ'!I31)</f>
        <v>0.98</v>
      </c>
      <c r="J218" s="199" t="str">
        <f>IF('ΠΑΓΩΤΑ ΣΟΚΟΛΑΤΕΣ ΜΠΙΣΚΟΤΑ ΜΕΛΙ'!J31="","",'ΠΑΓΩΤΑ ΣΟΚΟΛΑΤΕΣ ΜΠΙΣΚΟΤΑ ΜΕΛΙ'!J31)</f>
        <v/>
      </c>
      <c r="K218" s="66" t="str">
        <f t="shared" si="105"/>
        <v/>
      </c>
      <c r="L218" s="359">
        <v>1.03</v>
      </c>
      <c r="M218" s="360" t="s">
        <v>259</v>
      </c>
      <c r="N218" s="375">
        <f t="shared" si="91"/>
        <v>1.03</v>
      </c>
      <c r="O218" s="376" t="str">
        <f t="shared" si="92"/>
        <v/>
      </c>
      <c r="P218" s="361" t="s">
        <v>259</v>
      </c>
      <c r="Q218" s="361" t="s">
        <v>259</v>
      </c>
      <c r="R218" s="375">
        <f t="shared" si="93"/>
        <v>0.98</v>
      </c>
      <c r="S218" s="379" t="str">
        <f t="shared" si="94"/>
        <v/>
      </c>
      <c r="T218" s="359">
        <v>0.69</v>
      </c>
      <c r="U218" s="360" t="s">
        <v>259</v>
      </c>
      <c r="V218" s="375">
        <f t="shared" si="95"/>
        <v>0.93</v>
      </c>
      <c r="W218" s="379" t="str">
        <f t="shared" si="96"/>
        <v/>
      </c>
      <c r="X218" s="359">
        <v>0.98</v>
      </c>
      <c r="Y218" s="360" t="s">
        <v>259</v>
      </c>
      <c r="Z218" s="375">
        <f t="shared" si="97"/>
        <v>0.98</v>
      </c>
      <c r="AA218" s="381" t="str">
        <f t="shared" si="98"/>
        <v/>
      </c>
      <c r="AB218" s="271" t="str">
        <f t="shared" si="106"/>
        <v>DELETE</v>
      </c>
      <c r="AC218" s="282">
        <f t="shared" si="112"/>
        <v>0</v>
      </c>
      <c r="AD218" s="392" t="str">
        <f t="shared" si="113"/>
        <v/>
      </c>
      <c r="AE218" s="392">
        <f t="shared" si="114"/>
        <v>0.2400000000000001</v>
      </c>
      <c r="AF218" s="270">
        <f t="shared" si="115"/>
        <v>0</v>
      </c>
      <c r="AG218" s="256">
        <f t="shared" si="107"/>
        <v>9.9999999999999978E-2</v>
      </c>
      <c r="AH218" s="257">
        <f t="shared" si="108"/>
        <v>0.10752688172043001</v>
      </c>
      <c r="AI218" s="258" t="str">
        <f t="shared" si="109"/>
        <v/>
      </c>
      <c r="AJ218" s="259">
        <f t="shared" si="110"/>
        <v>1.03</v>
      </c>
      <c r="AK218" s="351">
        <f t="shared" si="111"/>
        <v>0.93</v>
      </c>
      <c r="AL218" s="338" t="s">
        <v>377</v>
      </c>
      <c r="AM218" s="337"/>
      <c r="AN218" s="338"/>
      <c r="AO218" s="339"/>
      <c r="AP218" s="34"/>
      <c r="AQ218" s="34"/>
      <c r="AR218" s="34"/>
      <c r="AS218" s="34"/>
      <c r="AT218" s="34"/>
      <c r="BR218" s="34"/>
    </row>
    <row r="219" spans="1:70" x14ac:dyDescent="0.2">
      <c r="A219" s="102">
        <f>IF('ΠΑΓΩΤΑ ΣΟΚΟΛΑΤΕΣ ΜΠΙΣΚΟΤΑ ΜΕΛΙ'!A32="","",'ΠΑΓΩΤΑ ΣΟΚΟΛΑΤΕΣ ΜΠΙΣΚΟΤΑ ΜΕΛΙ'!A32)</f>
        <v>22</v>
      </c>
      <c r="B219" s="72" t="str">
        <f>IF('ΠΑΓΩΤΑ ΣΟΚΟΛΑΤΕΣ ΜΠΙΣΚΟΤΑ ΜΕΛΙ'!B32="","",'ΠΑΓΩΤΑ ΣΟΚΟΛΑΤΕΣ ΜΠΙΣΚΟΤΑ ΜΕΛΙ'!B32)</f>
        <v>JOLLY Καραμελλέ 120g</v>
      </c>
      <c r="C219" s="198" t="str">
        <f>IF('ΠΑΓΩΤΑ ΣΟΚΟΛΑΤΕΣ ΜΠΙΣΚΟΤΑ ΜΕΛΙ'!C32="","",'ΠΑΓΩΤΑ ΣΟΚΟΛΑΤΕΣ ΜΠΙΣΚΟΤΑ ΜΕΛΙ'!C32)</f>
        <v/>
      </c>
      <c r="D219" s="199" t="str">
        <f>IF('ΠΑΓΩΤΑ ΣΟΚΟΛΑΤΕΣ ΜΠΙΣΚΟΤΑ ΜΕΛΙ'!D32="","",'ΠΑΓΩΤΑ ΣΟΚΟΛΑΤΕΣ ΜΠΙΣΚΟΤΑ ΜΕΛΙ'!D32)</f>
        <v/>
      </c>
      <c r="E219" s="198">
        <f>IF('ΠΑΓΩΤΑ ΣΟΚΟΛΑΤΕΣ ΜΠΙΣΚΟΤΑ ΜΕΛΙ'!E32="","",'ΠΑΓΩΤΑ ΣΟΚΟΛΑΤΕΣ ΜΠΙΣΚΟΤΑ ΜΕΛΙ'!E32)</f>
        <v>0.99</v>
      </c>
      <c r="F219" s="199" t="str">
        <f>IF('ΠΑΓΩΤΑ ΣΟΚΟΛΑΤΕΣ ΜΠΙΣΚΟΤΑ ΜΕΛΙ'!F32="","",'ΠΑΓΩΤΑ ΣΟΚΟΛΑΤΕΣ ΜΠΙΣΚΟΤΑ ΜΕΛΙ'!F32)</f>
        <v/>
      </c>
      <c r="G219" s="198" t="str">
        <f>IF('ΠΑΓΩΤΑ ΣΟΚΟΛΑΤΕΣ ΜΠΙΣΚΟΤΑ ΜΕΛΙ'!G32="","",'ΠΑΓΩΤΑ ΣΟΚΟΛΑΤΕΣ ΜΠΙΣΚΟΤΑ ΜΕΛΙ'!G32)</f>
        <v/>
      </c>
      <c r="H219" s="199" t="str">
        <f>IF('ΠΑΓΩΤΑ ΣΟΚΟΛΑΤΕΣ ΜΠΙΣΚΟΤΑ ΜΕΛΙ'!H32="","",'ΠΑΓΩΤΑ ΣΟΚΟΛΑΤΕΣ ΜΠΙΣΚΟΤΑ ΜΕΛΙ'!H32)</f>
        <v/>
      </c>
      <c r="I219" s="198">
        <f>IF('ΠΑΓΩΤΑ ΣΟΚΟΛΑΤΕΣ ΜΠΙΣΚΟΤΑ ΜΕΛΙ'!I32="","",'ΠΑΓΩΤΑ ΣΟΚΟΛΑΤΕΣ ΜΠΙΣΚΟΤΑ ΜΕΛΙ'!I32)</f>
        <v>0.93</v>
      </c>
      <c r="J219" s="199" t="str">
        <f>IF('ΠΑΓΩΤΑ ΣΟΚΟΛΑΤΕΣ ΜΠΙΣΚΟΤΑ ΜΕΛΙ'!J32="","",'ΠΑΓΩΤΑ ΣΟΚΟΛΑΤΕΣ ΜΠΙΣΚΟΤΑ ΜΕΛΙ'!J32)</f>
        <v/>
      </c>
      <c r="K219" s="66" t="str">
        <f t="shared" si="105"/>
        <v>DELETE</v>
      </c>
      <c r="L219" s="359" t="s">
        <v>259</v>
      </c>
      <c r="M219" s="360" t="s">
        <v>259</v>
      </c>
      <c r="N219" s="375" t="str">
        <f t="shared" si="91"/>
        <v/>
      </c>
      <c r="O219" s="376" t="str">
        <f t="shared" si="92"/>
        <v/>
      </c>
      <c r="P219" s="361">
        <v>0.99</v>
      </c>
      <c r="Q219" s="361" t="s">
        <v>259</v>
      </c>
      <c r="R219" s="375">
        <f t="shared" si="93"/>
        <v>0.99</v>
      </c>
      <c r="S219" s="379" t="str">
        <f t="shared" si="94"/>
        <v/>
      </c>
      <c r="T219" s="359" t="s">
        <v>259</v>
      </c>
      <c r="U219" s="360" t="s">
        <v>259</v>
      </c>
      <c r="V219" s="375" t="str">
        <f t="shared" si="95"/>
        <v/>
      </c>
      <c r="W219" s="379" t="str">
        <f t="shared" si="96"/>
        <v/>
      </c>
      <c r="X219" s="359">
        <v>0.93</v>
      </c>
      <c r="Y219" s="360" t="s">
        <v>259</v>
      </c>
      <c r="Z219" s="375">
        <f t="shared" si="97"/>
        <v>0.93</v>
      </c>
      <c r="AA219" s="381" t="str">
        <f t="shared" si="98"/>
        <v/>
      </c>
      <c r="AB219" s="271" t="str">
        <f t="shared" si="106"/>
        <v>DELETE</v>
      </c>
      <c r="AC219" s="282" t="str">
        <f t="shared" si="112"/>
        <v/>
      </c>
      <c r="AD219" s="392">
        <f t="shared" si="113"/>
        <v>0</v>
      </c>
      <c r="AE219" s="392" t="str">
        <f t="shared" si="114"/>
        <v/>
      </c>
      <c r="AF219" s="270">
        <f t="shared" si="115"/>
        <v>0</v>
      </c>
      <c r="AG219" s="256">
        <f t="shared" si="107"/>
        <v>5.9999999999999942E-2</v>
      </c>
      <c r="AH219" s="257">
        <f t="shared" si="108"/>
        <v>6.4516129032258007E-2</v>
      </c>
      <c r="AI219" s="258" t="str">
        <f t="shared" si="109"/>
        <v/>
      </c>
      <c r="AJ219" s="259">
        <f t="shared" si="110"/>
        <v>0.99</v>
      </c>
      <c r="AK219" s="351">
        <f t="shared" si="111"/>
        <v>0.93</v>
      </c>
      <c r="AL219" s="338"/>
      <c r="AM219" s="337"/>
      <c r="AN219" s="338"/>
      <c r="AO219" s="339"/>
      <c r="AP219" s="34"/>
      <c r="AQ219" s="34"/>
      <c r="AR219" s="34"/>
      <c r="AS219" s="34"/>
      <c r="AT219" s="34"/>
      <c r="BR219" s="34"/>
    </row>
    <row r="220" spans="1:70" x14ac:dyDescent="0.2">
      <c r="A220" s="63"/>
      <c r="B220" s="69"/>
      <c r="C220" s="150">
        <f>SUM(C198:C219)</f>
        <v>11.52</v>
      </c>
      <c r="D220" s="151"/>
      <c r="E220" s="150">
        <f>SUM(E198:E219)</f>
        <v>28.39</v>
      </c>
      <c r="F220" s="151"/>
      <c r="G220" s="150">
        <f>SUM(G198:G219)</f>
        <v>20.11</v>
      </c>
      <c r="H220" s="151"/>
      <c r="I220" s="150">
        <f>SUM(I198:I219)</f>
        <v>18.43</v>
      </c>
      <c r="J220" s="151"/>
      <c r="K220" s="66"/>
      <c r="L220" s="359"/>
      <c r="M220" s="360"/>
      <c r="N220" s="375"/>
      <c r="O220" s="376"/>
      <c r="P220" s="361"/>
      <c r="Q220" s="361"/>
      <c r="R220" s="375"/>
      <c r="S220" s="379"/>
      <c r="T220" s="359"/>
      <c r="U220" s="360"/>
      <c r="V220" s="375"/>
      <c r="W220" s="379"/>
      <c r="X220" s="359"/>
      <c r="Y220" s="360"/>
      <c r="Z220" s="375"/>
      <c r="AA220" s="381"/>
      <c r="AB220" s="271"/>
      <c r="AC220" s="282"/>
      <c r="AD220" s="392"/>
      <c r="AE220" s="392"/>
      <c r="AF220" s="270"/>
      <c r="AG220" s="256"/>
      <c r="AH220" s="257"/>
      <c r="AI220" s="258"/>
      <c r="AJ220" s="259"/>
      <c r="AK220" s="351"/>
      <c r="AL220" s="338"/>
      <c r="AM220" s="337"/>
      <c r="AN220" s="338"/>
      <c r="AO220" s="339"/>
      <c r="AP220" s="34"/>
      <c r="AQ220" s="34"/>
      <c r="AR220" s="34"/>
      <c r="AS220" s="34"/>
      <c r="AT220" s="34"/>
      <c r="BR220" s="34"/>
    </row>
    <row r="221" spans="1:70" ht="15.75" x14ac:dyDescent="0.25">
      <c r="A221" s="71"/>
      <c r="B221" s="70" t="s">
        <v>71</v>
      </c>
      <c r="C221" s="148"/>
      <c r="D221" s="152"/>
      <c r="E221" s="148"/>
      <c r="F221" s="152"/>
      <c r="G221" s="148"/>
      <c r="H221" s="152"/>
      <c r="I221" s="148"/>
      <c r="J221" s="152"/>
      <c r="K221" s="66"/>
      <c r="L221" s="359"/>
      <c r="M221" s="360"/>
      <c r="N221" s="375"/>
      <c r="O221" s="376"/>
      <c r="P221" s="361"/>
      <c r="Q221" s="361"/>
      <c r="R221" s="375"/>
      <c r="S221" s="379"/>
      <c r="T221" s="359"/>
      <c r="U221" s="360"/>
      <c r="V221" s="375"/>
      <c r="W221" s="379"/>
      <c r="X221" s="359"/>
      <c r="Y221" s="360"/>
      <c r="Z221" s="375"/>
      <c r="AA221" s="381"/>
      <c r="AB221" s="271"/>
      <c r="AC221" s="282"/>
      <c r="AD221" s="392"/>
      <c r="AE221" s="392"/>
      <c r="AF221" s="270"/>
      <c r="AG221" s="256"/>
      <c r="AH221" s="257"/>
      <c r="AI221" s="258"/>
      <c r="AJ221" s="259"/>
      <c r="AK221" s="351"/>
      <c r="AL221" s="338"/>
      <c r="AM221" s="337"/>
      <c r="AN221" s="338"/>
      <c r="AO221" s="339"/>
      <c r="AP221" s="34"/>
      <c r="AQ221" s="34"/>
      <c r="AR221" s="34"/>
      <c r="AS221" s="34"/>
      <c r="AT221" s="34"/>
      <c r="BR221" s="34"/>
    </row>
    <row r="222" spans="1:70" x14ac:dyDescent="0.2">
      <c r="A222" s="102">
        <f>IF(KATΕΨΥΓΜΕΝΑ!A11="","",KATΕΨΥΓΜΕΝΑ!A11)</f>
        <v>1</v>
      </c>
      <c r="B222" s="72" t="str">
        <f>IF(KATΕΨΥΓΜΕΝΑ!B11="","",KATΕΨΥΓΜΕΝΑ!B11)</f>
        <v>ΜΠΑΡΜΠΑ ΣΤΑΘΗΣ Αρακάς 450g</v>
      </c>
      <c r="C222" s="198" t="str">
        <f>IF(KATΕΨΥΓΜΕΝΑ!C11="","",KATΕΨΥΓΜΕΝΑ!C11)</f>
        <v/>
      </c>
      <c r="D222" s="199" t="str">
        <f>IF(KATΕΨΥΓΜΕΝΑ!D11="","",KATΕΨΥΓΜΕΝΑ!D11)</f>
        <v/>
      </c>
      <c r="E222" s="198" t="str">
        <f>IF(KATΕΨΥΓΜΕΝΑ!E11="","",KATΕΨΥΓΜΕΝΑ!E11)</f>
        <v/>
      </c>
      <c r="F222" s="199" t="str">
        <f>IF(KATΕΨΥΓΜΕΝΑ!F11="","",KATΕΨΥΓΜΕΝΑ!F11)</f>
        <v/>
      </c>
      <c r="G222" s="198" t="str">
        <f>IF(KATΕΨΥΓΜΕΝΑ!G11="","",KATΕΨΥΓΜΕΝΑ!G11)</f>
        <v/>
      </c>
      <c r="H222" s="199" t="str">
        <f>IF(KATΕΨΥΓΜΕΝΑ!H11="","",KATΕΨΥΓΜΕΝΑ!H11)</f>
        <v/>
      </c>
      <c r="I222" s="198" t="str">
        <f>IF(KATΕΨΥΓΜΕΝΑ!I11="","",KATΕΨΥΓΜΕΝΑ!I11)</f>
        <v/>
      </c>
      <c r="J222" s="199" t="str">
        <f>IF(KATΕΨΥΓΜΕΝΑ!J11="","",KATΕΨΥΓΜΕΝΑ!J11)</f>
        <v/>
      </c>
      <c r="K222" s="66" t="str">
        <f t="shared" ref="K222:K230" si="116">IF(OR(C222="",E222="",G222="",I222=""),"DELETE","")</f>
        <v>DELETE</v>
      </c>
      <c r="L222" s="359" t="s">
        <v>259</v>
      </c>
      <c r="M222" s="360" t="s">
        <v>259</v>
      </c>
      <c r="N222" s="375" t="str">
        <f t="shared" ref="N222:N285" si="117">C222</f>
        <v/>
      </c>
      <c r="O222" s="376" t="str">
        <f t="shared" ref="O222:O285" si="118">D222</f>
        <v/>
      </c>
      <c r="P222" s="361" t="s">
        <v>259</v>
      </c>
      <c r="Q222" s="361" t="s">
        <v>259</v>
      </c>
      <c r="R222" s="375" t="str">
        <f t="shared" ref="R222:R285" si="119">E222</f>
        <v/>
      </c>
      <c r="S222" s="379" t="str">
        <f t="shared" ref="S222:S285" si="120">F222</f>
        <v/>
      </c>
      <c r="T222" s="359" t="s">
        <v>259</v>
      </c>
      <c r="U222" s="360" t="s">
        <v>259</v>
      </c>
      <c r="V222" s="375" t="str">
        <f t="shared" ref="V222:V285" si="121">G222</f>
        <v/>
      </c>
      <c r="W222" s="379" t="str">
        <f t="shared" ref="W222:W285" si="122">H222</f>
        <v/>
      </c>
      <c r="X222" s="359" t="s">
        <v>259</v>
      </c>
      <c r="Y222" s="360" t="s">
        <v>259</v>
      </c>
      <c r="Z222" s="375" t="str">
        <f t="shared" ref="Z222:Z285" si="123">I222</f>
        <v/>
      </c>
      <c r="AA222" s="381" t="str">
        <f t="shared" ref="AA222:AA285" si="124">J222</f>
        <v/>
      </c>
      <c r="AB222" s="271" t="str">
        <f t="shared" ref="AB222:AB230" si="125">IF(OR(L222="",N222="",P222="",R222="",T222="",V222="",X222="",Z222=""),"DELETE","")</f>
        <v>DELETE</v>
      </c>
      <c r="AC222" s="282" t="str">
        <f t="shared" si="112"/>
        <v/>
      </c>
      <c r="AD222" s="392" t="str">
        <f t="shared" si="113"/>
        <v/>
      </c>
      <c r="AE222" s="392" t="str">
        <f t="shared" si="114"/>
        <v/>
      </c>
      <c r="AF222" s="270" t="str">
        <f t="shared" si="115"/>
        <v/>
      </c>
      <c r="AG222" s="256" t="str">
        <f t="shared" si="107"/>
        <v/>
      </c>
      <c r="AH222" s="257" t="str">
        <f t="shared" si="108"/>
        <v/>
      </c>
      <c r="AI222" s="258" t="str">
        <f t="shared" si="109"/>
        <v/>
      </c>
      <c r="AJ222" s="259" t="str">
        <f t="shared" si="110"/>
        <v/>
      </c>
      <c r="AK222" s="351" t="str">
        <f t="shared" si="111"/>
        <v/>
      </c>
      <c r="AL222" s="338"/>
      <c r="AM222" s="337"/>
      <c r="AN222" s="338"/>
      <c r="AO222" s="339"/>
      <c r="AP222" s="34"/>
      <c r="AQ222" s="34"/>
      <c r="AR222" s="34"/>
      <c r="AS222" s="34"/>
      <c r="AT222" s="34"/>
      <c r="BR222" s="34"/>
    </row>
    <row r="223" spans="1:70" x14ac:dyDescent="0.2">
      <c r="A223" s="102">
        <f>IF(KATΕΨΥΓΜΕΝΑ!A12="","",KATΕΨΥΓΜΕΝΑ!A12)</f>
        <v>2</v>
      </c>
      <c r="B223" s="72" t="str">
        <f>IF(KATΕΨΥΓΜΕΝΑ!B12="","",KATΕΨΥΓΜΕΝΑ!B12)</f>
        <v>EDESMA Καλαμπόκι 400g</v>
      </c>
      <c r="C223" s="198" t="str">
        <f>IF(KATΕΨΥΓΜΕΝΑ!C12="","",KATΕΨΥΓΜΕΝΑ!C12)</f>
        <v/>
      </c>
      <c r="D223" s="199" t="str">
        <f>IF(KATΕΨΥΓΜΕΝΑ!D12="","",KATΕΨΥΓΜΕΝΑ!D12)</f>
        <v/>
      </c>
      <c r="E223" s="198" t="str">
        <f>IF(KATΕΨΥΓΜΕΝΑ!E12="","",KATΕΨΥΓΜΕΝΑ!E12)</f>
        <v/>
      </c>
      <c r="F223" s="199" t="str">
        <f>IF(KATΕΨΥΓΜΕΝΑ!F12="","",KATΕΨΥΓΜΕΝΑ!F12)</f>
        <v/>
      </c>
      <c r="G223" s="198" t="str">
        <f>IF(KATΕΨΥΓΜΕΝΑ!G12="","",KATΕΨΥΓΜΕΝΑ!G12)</f>
        <v/>
      </c>
      <c r="H223" s="199" t="str">
        <f>IF(KATΕΨΥΓΜΕΝΑ!H12="","",KATΕΨΥΓΜΕΝΑ!H12)</f>
        <v/>
      </c>
      <c r="I223" s="198" t="str">
        <f>IF(KATΕΨΥΓΜΕΝΑ!I12="","",KATΕΨΥΓΜΕΝΑ!I12)</f>
        <v/>
      </c>
      <c r="J223" s="199" t="str">
        <f>IF(KATΕΨΥΓΜΕΝΑ!J12="","",KATΕΨΥΓΜΕΝΑ!J12)</f>
        <v/>
      </c>
      <c r="K223" s="66" t="str">
        <f t="shared" si="116"/>
        <v>DELETE</v>
      </c>
      <c r="L223" s="359" t="s">
        <v>259</v>
      </c>
      <c r="M223" s="360" t="s">
        <v>259</v>
      </c>
      <c r="N223" s="375" t="str">
        <f t="shared" si="117"/>
        <v/>
      </c>
      <c r="O223" s="376" t="str">
        <f t="shared" si="118"/>
        <v/>
      </c>
      <c r="P223" s="361" t="s">
        <v>259</v>
      </c>
      <c r="Q223" s="361" t="s">
        <v>259</v>
      </c>
      <c r="R223" s="375" t="str">
        <f t="shared" si="119"/>
        <v/>
      </c>
      <c r="S223" s="379" t="str">
        <f t="shared" si="120"/>
        <v/>
      </c>
      <c r="T223" s="359" t="s">
        <v>259</v>
      </c>
      <c r="U223" s="360" t="s">
        <v>259</v>
      </c>
      <c r="V223" s="375" t="str">
        <f t="shared" si="121"/>
        <v/>
      </c>
      <c r="W223" s="379" t="str">
        <f t="shared" si="122"/>
        <v/>
      </c>
      <c r="X223" s="359" t="s">
        <v>259</v>
      </c>
      <c r="Y223" s="360" t="s">
        <v>259</v>
      </c>
      <c r="Z223" s="375" t="str">
        <f t="shared" si="123"/>
        <v/>
      </c>
      <c r="AA223" s="381" t="str">
        <f t="shared" si="124"/>
        <v/>
      </c>
      <c r="AB223" s="271" t="str">
        <f t="shared" si="125"/>
        <v>DELETE</v>
      </c>
      <c r="AC223" s="282" t="str">
        <f t="shared" si="112"/>
        <v/>
      </c>
      <c r="AD223" s="392" t="str">
        <f t="shared" si="113"/>
        <v/>
      </c>
      <c r="AE223" s="392" t="str">
        <f t="shared" si="114"/>
        <v/>
      </c>
      <c r="AF223" s="270" t="str">
        <f t="shared" si="115"/>
        <v/>
      </c>
      <c r="AG223" s="256" t="str">
        <f t="shared" si="107"/>
        <v/>
      </c>
      <c r="AH223" s="257" t="str">
        <f t="shared" si="108"/>
        <v/>
      </c>
      <c r="AI223" s="258" t="str">
        <f t="shared" si="109"/>
        <v/>
      </c>
      <c r="AJ223" s="259" t="str">
        <f t="shared" si="110"/>
        <v/>
      </c>
      <c r="AK223" s="351" t="str">
        <f t="shared" si="111"/>
        <v/>
      </c>
      <c r="AL223" s="338"/>
      <c r="AM223" s="337"/>
      <c r="AN223" s="338"/>
      <c r="AO223" s="339"/>
      <c r="AP223" s="34"/>
      <c r="AQ223" s="34"/>
      <c r="AR223" s="34"/>
      <c r="AS223" s="34"/>
      <c r="AT223" s="34"/>
      <c r="BR223" s="34"/>
    </row>
    <row r="224" spans="1:70" x14ac:dyDescent="0.2">
      <c r="A224" s="102">
        <f>IF(KATΕΨΥΓΜΕΝΑ!A13="","",KATΕΨΥΓΜΕΝΑ!A13)</f>
        <v>3</v>
      </c>
      <c r="B224" s="72" t="str">
        <f>IF(KATΕΨΥΓΜΕΝΑ!B13="","",KATΕΨΥΓΜΕΝΑ!B13)</f>
        <v>ΛΑΧΑΝΟΚΗΠΟΣ Καλαμπόκι 400g</v>
      </c>
      <c r="C224" s="198" t="str">
        <f>IF(KATΕΨΥΓΜΕΝΑ!C13="","",KATΕΨΥΓΜΕΝΑ!C13)</f>
        <v/>
      </c>
      <c r="D224" s="199" t="str">
        <f>IF(KATΕΨΥΓΜΕΝΑ!D13="","",KATΕΨΥΓΜΕΝΑ!D13)</f>
        <v/>
      </c>
      <c r="E224" s="198" t="str">
        <f>IF(KATΕΨΥΓΜΕΝΑ!E13="","",KATΕΨΥΓΜΕΝΑ!E13)</f>
        <v/>
      </c>
      <c r="F224" s="199" t="str">
        <f>IF(KATΕΨΥΓΜΕΝΑ!F13="","",KATΕΨΥΓΜΕΝΑ!F13)</f>
        <v/>
      </c>
      <c r="G224" s="198" t="str">
        <f>IF(KATΕΨΥΓΜΕΝΑ!G13="","",KATΕΨΥΓΜΕΝΑ!G13)</f>
        <v/>
      </c>
      <c r="H224" s="199" t="str">
        <f>IF(KATΕΨΥΓΜΕΝΑ!H13="","",KATΕΨΥΓΜΕΝΑ!H13)</f>
        <v/>
      </c>
      <c r="I224" s="198">
        <f>IF(KATΕΨΥΓΜΕΝΑ!I13="","",KATΕΨΥΓΜΕΝΑ!I13)</f>
        <v>1.47</v>
      </c>
      <c r="J224" s="199" t="str">
        <f>IF(KATΕΨΥΓΜΕΝΑ!J13="","",KATΕΨΥΓΜΕΝΑ!J13)</f>
        <v/>
      </c>
      <c r="K224" s="66" t="str">
        <f t="shared" si="116"/>
        <v>DELETE</v>
      </c>
      <c r="L224" s="359" t="s">
        <v>259</v>
      </c>
      <c r="M224" s="360" t="s">
        <v>259</v>
      </c>
      <c r="N224" s="375" t="str">
        <f t="shared" si="117"/>
        <v/>
      </c>
      <c r="O224" s="376" t="str">
        <f t="shared" si="118"/>
        <v/>
      </c>
      <c r="P224" s="361">
        <v>1.52</v>
      </c>
      <c r="Q224" s="361" t="s">
        <v>259</v>
      </c>
      <c r="R224" s="375" t="str">
        <f t="shared" si="119"/>
        <v/>
      </c>
      <c r="S224" s="379" t="str">
        <f t="shared" si="120"/>
        <v/>
      </c>
      <c r="T224" s="359" t="s">
        <v>259</v>
      </c>
      <c r="U224" s="360" t="s">
        <v>259</v>
      </c>
      <c r="V224" s="375" t="str">
        <f t="shared" si="121"/>
        <v/>
      </c>
      <c r="W224" s="379" t="str">
        <f t="shared" si="122"/>
        <v/>
      </c>
      <c r="X224" s="359">
        <v>1.47</v>
      </c>
      <c r="Y224" s="360" t="s">
        <v>259</v>
      </c>
      <c r="Z224" s="375">
        <f t="shared" si="123"/>
        <v>1.47</v>
      </c>
      <c r="AA224" s="381" t="str">
        <f t="shared" si="124"/>
        <v/>
      </c>
      <c r="AB224" s="271" t="str">
        <f t="shared" si="125"/>
        <v>DELETE</v>
      </c>
      <c r="AC224" s="282" t="str">
        <f t="shared" si="112"/>
        <v/>
      </c>
      <c r="AD224" s="392" t="str">
        <f t="shared" si="113"/>
        <v/>
      </c>
      <c r="AE224" s="392" t="str">
        <f t="shared" si="114"/>
        <v/>
      </c>
      <c r="AF224" s="270">
        <f t="shared" si="115"/>
        <v>0</v>
      </c>
      <c r="AG224" s="256">
        <f t="shared" si="107"/>
        <v>0</v>
      </c>
      <c r="AH224" s="257">
        <f t="shared" si="108"/>
        <v>0</v>
      </c>
      <c r="AI224" s="258" t="str">
        <f t="shared" si="109"/>
        <v/>
      </c>
      <c r="AJ224" s="259">
        <f t="shared" si="110"/>
        <v>1.47</v>
      </c>
      <c r="AK224" s="351">
        <f t="shared" si="111"/>
        <v>1.47</v>
      </c>
      <c r="AL224" s="338"/>
      <c r="AM224" s="338"/>
      <c r="AN224" s="338"/>
      <c r="AO224" s="339"/>
      <c r="AP224" s="34"/>
      <c r="AQ224" s="34"/>
      <c r="AR224" s="34"/>
      <c r="AS224" s="34"/>
      <c r="AT224" s="34"/>
      <c r="BR224" s="34"/>
    </row>
    <row r="225" spans="1:70" x14ac:dyDescent="0.2">
      <c r="A225" s="102">
        <f>IF(KATΕΨΥΓΜΕΝΑ!A14="","",KATΕΨΥΓΜΕΝΑ!A14)</f>
        <v>4</v>
      </c>
      <c r="B225" s="72" t="str">
        <f>IF(KATΕΨΥΓΜΕΝΑ!B14="","",KATΕΨΥΓΜΕΝΑ!B14)</f>
        <v>ΜΠΑΡΜΠΑ ΣΤΑΘΗΣ Φασολάκια στρογγυλά 1kg</v>
      </c>
      <c r="C225" s="198" t="str">
        <f>IF(KATΕΨΥΓΜΕΝΑ!C14="","",KATΕΨΥΓΜΕΝΑ!C14)</f>
        <v/>
      </c>
      <c r="D225" s="199" t="str">
        <f>IF(KATΕΨΥΓΜΕΝΑ!D14="","",KATΕΨΥΓΜΕΝΑ!D14)</f>
        <v/>
      </c>
      <c r="E225" s="198" t="str">
        <f>IF(KATΕΨΥΓΜΕΝΑ!E14="","",KATΕΨΥΓΜΕΝΑ!E14)</f>
        <v/>
      </c>
      <c r="F225" s="199" t="str">
        <f>IF(KATΕΨΥΓΜΕΝΑ!F14="","",KATΕΨΥΓΜΕΝΑ!F14)</f>
        <v/>
      </c>
      <c r="G225" s="198" t="str">
        <f>IF(KATΕΨΥΓΜΕΝΑ!G14="","",KATΕΨΥΓΜΕΝΑ!G14)</f>
        <v/>
      </c>
      <c r="H225" s="199" t="str">
        <f>IF(KATΕΨΥΓΜΕΝΑ!H14="","",KATΕΨΥΓΜΕΝΑ!H14)</f>
        <v/>
      </c>
      <c r="I225" s="198" t="str">
        <f>IF(KATΕΨΥΓΜΕΝΑ!I14="","",KATΕΨΥΓΜΕΝΑ!I14)</f>
        <v/>
      </c>
      <c r="J225" s="199" t="str">
        <f>IF(KATΕΨΥΓΜΕΝΑ!J14="","",KATΕΨΥΓΜΕΝΑ!J14)</f>
        <v/>
      </c>
      <c r="K225" s="66" t="str">
        <f t="shared" si="116"/>
        <v>DELETE</v>
      </c>
      <c r="L225" s="359" t="s">
        <v>259</v>
      </c>
      <c r="M225" s="360" t="s">
        <v>259</v>
      </c>
      <c r="N225" s="375" t="str">
        <f t="shared" si="117"/>
        <v/>
      </c>
      <c r="O225" s="376" t="str">
        <f t="shared" si="118"/>
        <v/>
      </c>
      <c r="P225" s="361" t="s">
        <v>259</v>
      </c>
      <c r="Q225" s="361" t="s">
        <v>259</v>
      </c>
      <c r="R225" s="375" t="str">
        <f t="shared" si="119"/>
        <v/>
      </c>
      <c r="S225" s="379" t="str">
        <f t="shared" si="120"/>
        <v/>
      </c>
      <c r="T225" s="359" t="s">
        <v>259</v>
      </c>
      <c r="U225" s="360" t="s">
        <v>259</v>
      </c>
      <c r="V225" s="375" t="str">
        <f t="shared" si="121"/>
        <v/>
      </c>
      <c r="W225" s="379" t="str">
        <f t="shared" si="122"/>
        <v/>
      </c>
      <c r="X225" s="359" t="s">
        <v>259</v>
      </c>
      <c r="Y225" s="360" t="s">
        <v>259</v>
      </c>
      <c r="Z225" s="375" t="str">
        <f t="shared" si="123"/>
        <v/>
      </c>
      <c r="AA225" s="381" t="str">
        <f t="shared" si="124"/>
        <v/>
      </c>
      <c r="AB225" s="271" t="str">
        <f t="shared" si="125"/>
        <v>DELETE</v>
      </c>
      <c r="AC225" s="282" t="str">
        <f t="shared" si="112"/>
        <v/>
      </c>
      <c r="AD225" s="392" t="str">
        <f t="shared" si="113"/>
        <v/>
      </c>
      <c r="AE225" s="392" t="str">
        <f t="shared" si="114"/>
        <v/>
      </c>
      <c r="AF225" s="270" t="str">
        <f t="shared" si="115"/>
        <v/>
      </c>
      <c r="AG225" s="256" t="str">
        <f t="shared" si="107"/>
        <v/>
      </c>
      <c r="AH225" s="257" t="str">
        <f t="shared" si="108"/>
        <v/>
      </c>
      <c r="AI225" s="258" t="str">
        <f t="shared" si="109"/>
        <v/>
      </c>
      <c r="AJ225" s="259" t="str">
        <f t="shared" si="110"/>
        <v/>
      </c>
      <c r="AK225" s="351" t="str">
        <f t="shared" si="111"/>
        <v/>
      </c>
      <c r="AL225" s="338"/>
      <c r="AM225" s="337"/>
      <c r="AN225" s="338"/>
      <c r="AO225" s="339"/>
      <c r="AP225" s="34"/>
      <c r="AQ225" s="34"/>
      <c r="AR225" s="34"/>
      <c r="AS225" s="34"/>
      <c r="AT225" s="34"/>
      <c r="BR225" s="34"/>
    </row>
    <row r="226" spans="1:70" x14ac:dyDescent="0.2">
      <c r="A226" s="102">
        <f>IF(KATΕΨΥΓΜΕΝΑ!A15="","",KATΕΨΥΓΜΕΝΑ!A15)</f>
        <v>5</v>
      </c>
      <c r="B226" s="72" t="str">
        <f>IF(KATΕΨΥΓΜΕΝΑ!B15="","",KATΕΨΥΓΜΕΝΑ!B15)</f>
        <v>ΕΔΕΣΜΑ Mixed vegetables 400g</v>
      </c>
      <c r="C226" s="198" t="str">
        <f>IF(KATΕΨΥΓΜΕΝΑ!C15="","",KATΕΨΥΓΜΕΝΑ!C15)</f>
        <v/>
      </c>
      <c r="D226" s="199" t="str">
        <f>IF(KATΕΨΥΓΜΕΝΑ!D15="","",KATΕΨΥΓΜΕΝΑ!D15)</f>
        <v/>
      </c>
      <c r="E226" s="198" t="str">
        <f>IF(KATΕΨΥΓΜΕΝΑ!E15="","",KATΕΨΥΓΜΕΝΑ!E15)</f>
        <v/>
      </c>
      <c r="F226" s="199" t="str">
        <f>IF(KATΕΨΥΓΜΕΝΑ!F15="","",KATΕΨΥΓΜΕΝΑ!F15)</f>
        <v/>
      </c>
      <c r="G226" s="198" t="str">
        <f>IF(KATΕΨΥΓΜΕΝΑ!G15="","",KATΕΨΥΓΜΕΝΑ!G15)</f>
        <v/>
      </c>
      <c r="H226" s="199" t="str">
        <f>IF(KATΕΨΥΓΜΕΝΑ!H15="","",KATΕΨΥΓΜΕΝΑ!H15)</f>
        <v/>
      </c>
      <c r="I226" s="198" t="str">
        <f>IF(KATΕΨΥΓΜΕΝΑ!I15="","",KATΕΨΥΓΜΕΝΑ!I15)</f>
        <v/>
      </c>
      <c r="J226" s="199" t="str">
        <f>IF(KATΕΨΥΓΜΕΝΑ!J15="","",KATΕΨΥΓΜΕΝΑ!J15)</f>
        <v/>
      </c>
      <c r="K226" s="66" t="str">
        <f t="shared" si="116"/>
        <v>DELETE</v>
      </c>
      <c r="L226" s="359" t="s">
        <v>259</v>
      </c>
      <c r="M226" s="360" t="s">
        <v>259</v>
      </c>
      <c r="N226" s="375" t="str">
        <f t="shared" si="117"/>
        <v/>
      </c>
      <c r="O226" s="376" t="str">
        <f t="shared" si="118"/>
        <v/>
      </c>
      <c r="P226" s="361" t="s">
        <v>259</v>
      </c>
      <c r="Q226" s="361" t="s">
        <v>259</v>
      </c>
      <c r="R226" s="375" t="str">
        <f t="shared" si="119"/>
        <v/>
      </c>
      <c r="S226" s="379" t="str">
        <f t="shared" si="120"/>
        <v/>
      </c>
      <c r="T226" s="359" t="s">
        <v>259</v>
      </c>
      <c r="U226" s="360" t="s">
        <v>259</v>
      </c>
      <c r="V226" s="375" t="str">
        <f t="shared" si="121"/>
        <v/>
      </c>
      <c r="W226" s="379" t="str">
        <f t="shared" si="122"/>
        <v/>
      </c>
      <c r="X226" s="359" t="s">
        <v>259</v>
      </c>
      <c r="Y226" s="360" t="s">
        <v>259</v>
      </c>
      <c r="Z226" s="375" t="str">
        <f t="shared" si="123"/>
        <v/>
      </c>
      <c r="AA226" s="381" t="str">
        <f t="shared" si="124"/>
        <v/>
      </c>
      <c r="AB226" s="271" t="str">
        <f t="shared" si="125"/>
        <v>DELETE</v>
      </c>
      <c r="AC226" s="282" t="str">
        <f t="shared" si="112"/>
        <v/>
      </c>
      <c r="AD226" s="392" t="str">
        <f t="shared" si="113"/>
        <v/>
      </c>
      <c r="AE226" s="392" t="str">
        <f t="shared" si="114"/>
        <v/>
      </c>
      <c r="AF226" s="270" t="str">
        <f t="shared" si="115"/>
        <v/>
      </c>
      <c r="AG226" s="256" t="str">
        <f t="shared" si="107"/>
        <v/>
      </c>
      <c r="AH226" s="257" t="str">
        <f t="shared" si="108"/>
        <v/>
      </c>
      <c r="AI226" s="258" t="str">
        <f t="shared" si="109"/>
        <v/>
      </c>
      <c r="AJ226" s="259" t="str">
        <f t="shared" si="110"/>
        <v/>
      </c>
      <c r="AK226" s="351" t="str">
        <f t="shared" si="111"/>
        <v/>
      </c>
      <c r="AL226" s="338"/>
      <c r="AM226" s="337"/>
      <c r="AN226" s="338"/>
      <c r="AO226" s="339"/>
      <c r="AP226" s="34"/>
      <c r="AQ226" s="34"/>
      <c r="AR226" s="34"/>
      <c r="AS226" s="34"/>
      <c r="AT226" s="34"/>
      <c r="BR226" s="34"/>
    </row>
    <row r="227" spans="1:70" x14ac:dyDescent="0.2">
      <c r="A227" s="102">
        <f>IF(KATΕΨΥΓΜΕΝΑ!A16="","",KATΕΨΥΓΜΕΝΑ!A16)</f>
        <v>6</v>
      </c>
      <c r="B227" s="72" t="str">
        <f>IF(KATΕΨΥΓΜΕΝΑ!B16="","",KATΕΨΥΓΜΕΝΑ!B16)</f>
        <v>ΜΠΑΡΜΠΑ ΣΤΑΘΗΣ Ανάμικτη σαλάτα λαχανικών 450g</v>
      </c>
      <c r="C227" s="198" t="str">
        <f>IF(KATΕΨΥΓΜΕΝΑ!C16="","",KATΕΨΥΓΜΕΝΑ!C16)</f>
        <v/>
      </c>
      <c r="D227" s="199" t="str">
        <f>IF(KATΕΨΥΓΜΕΝΑ!D16="","",KATΕΨΥΓΜΕΝΑ!D16)</f>
        <v/>
      </c>
      <c r="E227" s="198" t="str">
        <f>IF(KATΕΨΥΓΜΕΝΑ!E16="","",KATΕΨΥΓΜΕΝΑ!E16)</f>
        <v/>
      </c>
      <c r="F227" s="199" t="str">
        <f>IF(KATΕΨΥΓΜΕΝΑ!F16="","",KATΕΨΥΓΜΕΝΑ!F16)</f>
        <v/>
      </c>
      <c r="G227" s="198" t="str">
        <f>IF(KATΕΨΥΓΜΕΝΑ!G16="","",KATΕΨΥΓΜΕΝΑ!G16)</f>
        <v/>
      </c>
      <c r="H227" s="199" t="str">
        <f>IF(KATΕΨΥΓΜΕΝΑ!H16="","",KATΕΨΥΓΜΕΝΑ!H16)</f>
        <v/>
      </c>
      <c r="I227" s="198" t="str">
        <f>IF(KATΕΨΥΓΜΕΝΑ!I16="","",KATΕΨΥΓΜΕΝΑ!I16)</f>
        <v/>
      </c>
      <c r="J227" s="199" t="str">
        <f>IF(KATΕΨΥΓΜΕΝΑ!J16="","",KATΕΨΥΓΜΕΝΑ!J16)</f>
        <v/>
      </c>
      <c r="K227" s="66" t="str">
        <f t="shared" si="116"/>
        <v>DELETE</v>
      </c>
      <c r="L227" s="359" t="s">
        <v>259</v>
      </c>
      <c r="M227" s="360" t="s">
        <v>259</v>
      </c>
      <c r="N227" s="375" t="str">
        <f t="shared" si="117"/>
        <v/>
      </c>
      <c r="O227" s="376" t="str">
        <f t="shared" si="118"/>
        <v/>
      </c>
      <c r="P227" s="361" t="s">
        <v>259</v>
      </c>
      <c r="Q227" s="361" t="s">
        <v>259</v>
      </c>
      <c r="R227" s="375" t="str">
        <f t="shared" si="119"/>
        <v/>
      </c>
      <c r="S227" s="379" t="str">
        <f t="shared" si="120"/>
        <v/>
      </c>
      <c r="T227" s="359" t="s">
        <v>259</v>
      </c>
      <c r="U227" s="360" t="s">
        <v>259</v>
      </c>
      <c r="V227" s="375" t="str">
        <f t="shared" si="121"/>
        <v/>
      </c>
      <c r="W227" s="379" t="str">
        <f t="shared" si="122"/>
        <v/>
      </c>
      <c r="X227" s="359" t="s">
        <v>259</v>
      </c>
      <c r="Y227" s="360" t="s">
        <v>259</v>
      </c>
      <c r="Z227" s="375" t="str">
        <f t="shared" si="123"/>
        <v/>
      </c>
      <c r="AA227" s="381" t="str">
        <f t="shared" si="124"/>
        <v/>
      </c>
      <c r="AB227" s="271" t="str">
        <f t="shared" si="125"/>
        <v>DELETE</v>
      </c>
      <c r="AC227" s="282" t="str">
        <f t="shared" si="112"/>
        <v/>
      </c>
      <c r="AD227" s="392" t="str">
        <f t="shared" si="113"/>
        <v/>
      </c>
      <c r="AE227" s="392" t="str">
        <f t="shared" si="114"/>
        <v/>
      </c>
      <c r="AF227" s="270" t="str">
        <f t="shared" si="115"/>
        <v/>
      </c>
      <c r="AG227" s="256" t="str">
        <f t="shared" si="107"/>
        <v/>
      </c>
      <c r="AH227" s="257" t="str">
        <f t="shared" si="108"/>
        <v/>
      </c>
      <c r="AI227" s="258" t="str">
        <f t="shared" si="109"/>
        <v/>
      </c>
      <c r="AJ227" s="259" t="str">
        <f t="shared" si="110"/>
        <v/>
      </c>
      <c r="AK227" s="351" t="str">
        <f t="shared" si="111"/>
        <v/>
      </c>
      <c r="AL227" s="338"/>
      <c r="AM227" s="337"/>
      <c r="AN227" s="338"/>
      <c r="AO227" s="339"/>
      <c r="AP227" s="34"/>
      <c r="AQ227" s="34"/>
      <c r="AR227" s="34"/>
      <c r="AS227" s="34"/>
      <c r="AT227" s="34"/>
      <c r="BR227" s="34"/>
    </row>
    <row r="228" spans="1:70" x14ac:dyDescent="0.2">
      <c r="A228" s="102">
        <f>IF(KATΕΨΥΓΜΕΝΑ!A17="","",KATΕΨΥΓΜΕΝΑ!A17)</f>
        <v>7</v>
      </c>
      <c r="B228" s="72" t="str">
        <f>IF(KATΕΨΥΓΜΕΝΑ!B17="","",KATΕΨΥΓΜΕΝΑ!B17)</f>
        <v>PIZZA Way Special 400g</v>
      </c>
      <c r="C228" s="198" t="str">
        <f>IF(KATΕΨΥΓΜΕΝΑ!C17="","",KATΕΨΥΓΜΕΝΑ!C17)</f>
        <v/>
      </c>
      <c r="D228" s="199" t="str">
        <f>IF(KATΕΨΥΓΜΕΝΑ!D17="","",KATΕΨΥΓΜΕΝΑ!D17)</f>
        <v/>
      </c>
      <c r="E228" s="198" t="str">
        <f>IF(KATΕΨΥΓΜΕΝΑ!E17="","",KATΕΨΥΓΜΕΝΑ!E17)</f>
        <v/>
      </c>
      <c r="F228" s="199" t="str">
        <f>IF(KATΕΨΥΓΜΕΝΑ!F17="","",KATΕΨΥΓΜΕΝΑ!F17)</f>
        <v/>
      </c>
      <c r="G228" s="198" t="str">
        <f>IF(KATΕΨΥΓΜΕΝΑ!G17="","",KATΕΨΥΓΜΕΝΑ!G17)</f>
        <v/>
      </c>
      <c r="H228" s="199" t="str">
        <f>IF(KATΕΨΥΓΜΕΝΑ!H17="","",KATΕΨΥΓΜΕΝΑ!H17)</f>
        <v/>
      </c>
      <c r="I228" s="198" t="str">
        <f>IF(KATΕΨΥΓΜΕΝΑ!I17="","",KATΕΨΥΓΜΕΝΑ!I17)</f>
        <v/>
      </c>
      <c r="J228" s="199" t="str">
        <f>IF(KATΕΨΥΓΜΕΝΑ!J17="","",KATΕΨΥΓΜΕΝΑ!J17)</f>
        <v/>
      </c>
      <c r="K228" s="66" t="str">
        <f t="shared" si="116"/>
        <v>DELETE</v>
      </c>
      <c r="L228" s="359" t="s">
        <v>259</v>
      </c>
      <c r="M228" s="360" t="s">
        <v>259</v>
      </c>
      <c r="N228" s="375" t="str">
        <f t="shared" si="117"/>
        <v/>
      </c>
      <c r="O228" s="376" t="str">
        <f t="shared" si="118"/>
        <v/>
      </c>
      <c r="P228" s="361" t="s">
        <v>259</v>
      </c>
      <c r="Q228" s="361" t="s">
        <v>259</v>
      </c>
      <c r="R228" s="375" t="str">
        <f t="shared" si="119"/>
        <v/>
      </c>
      <c r="S228" s="379" t="str">
        <f t="shared" si="120"/>
        <v/>
      </c>
      <c r="T228" s="359" t="s">
        <v>259</v>
      </c>
      <c r="U228" s="360" t="s">
        <v>259</v>
      </c>
      <c r="V228" s="375" t="str">
        <f t="shared" si="121"/>
        <v/>
      </c>
      <c r="W228" s="379" t="str">
        <f t="shared" si="122"/>
        <v/>
      </c>
      <c r="X228" s="359" t="s">
        <v>259</v>
      </c>
      <c r="Y228" s="360" t="s">
        <v>259</v>
      </c>
      <c r="Z228" s="375" t="str">
        <f t="shared" si="123"/>
        <v/>
      </c>
      <c r="AA228" s="381" t="str">
        <f t="shared" si="124"/>
        <v/>
      </c>
      <c r="AB228" s="271" t="str">
        <f t="shared" si="125"/>
        <v>DELETE</v>
      </c>
      <c r="AC228" s="282" t="str">
        <f t="shared" si="112"/>
        <v/>
      </c>
      <c r="AD228" s="392" t="str">
        <f t="shared" si="113"/>
        <v/>
      </c>
      <c r="AE228" s="392" t="str">
        <f t="shared" si="114"/>
        <v/>
      </c>
      <c r="AF228" s="270" t="str">
        <f t="shared" si="115"/>
        <v/>
      </c>
      <c r="AG228" s="256" t="str">
        <f t="shared" si="107"/>
        <v/>
      </c>
      <c r="AH228" s="257" t="str">
        <f t="shared" si="108"/>
        <v/>
      </c>
      <c r="AI228" s="258" t="str">
        <f t="shared" si="109"/>
        <v/>
      </c>
      <c r="AJ228" s="259" t="str">
        <f t="shared" si="110"/>
        <v/>
      </c>
      <c r="AK228" s="351" t="str">
        <f t="shared" si="111"/>
        <v/>
      </c>
      <c r="AL228" s="338"/>
      <c r="AM228" s="337"/>
      <c r="AN228" s="338"/>
      <c r="AO228" s="339"/>
      <c r="AP228" s="34"/>
      <c r="AQ228" s="34"/>
      <c r="AR228" s="34"/>
      <c r="AS228" s="34"/>
      <c r="AT228" s="34"/>
      <c r="BR228" s="34"/>
    </row>
    <row r="229" spans="1:70" x14ac:dyDescent="0.2">
      <c r="A229" s="102">
        <f>IF(KATΕΨΥΓΜΕΝΑ!A18="","",KATΕΨΥΓΜΕΝΑ!A18)</f>
        <v>8</v>
      </c>
      <c r="B229" s="72" t="str">
        <f>IF(KATΕΨΥΓΜΕΝΑ!B18="","",KATΕΨΥΓΜΕΝΑ!B18)</f>
        <v>LISKO Τυρόπιττες  Κατεψυγμένες 400g</v>
      </c>
      <c r="C229" s="198">
        <f>IF(KATΕΨΥΓΜΕΝΑ!C18="","",KATΕΨΥΓΜΕΝΑ!C18)</f>
        <v>3.15</v>
      </c>
      <c r="D229" s="199" t="str">
        <f>IF(KATΕΨΥΓΜΕΝΑ!D18="","",KATΕΨΥΓΜΕΝΑ!D18)</f>
        <v/>
      </c>
      <c r="E229" s="198">
        <f>IF(KATΕΨΥΓΜΕΝΑ!E18="","",KATΕΨΥΓΜΕΝΑ!E18)</f>
        <v>3.15</v>
      </c>
      <c r="F229" s="199" t="str">
        <f>IF(KATΕΨΥΓΜΕΝΑ!F18="","",KATΕΨΥΓΜΕΝΑ!F18)</f>
        <v/>
      </c>
      <c r="G229" s="198" t="str">
        <f>IF(KATΕΨΥΓΜΕΝΑ!G18="","",KATΕΨΥΓΜΕΝΑ!G18)</f>
        <v/>
      </c>
      <c r="H229" s="199" t="str">
        <f>IF(KATΕΨΥΓΜΕΝΑ!H18="","",KATΕΨΥΓΜΕΝΑ!H18)</f>
        <v/>
      </c>
      <c r="I229" s="198" t="str">
        <f>IF(KATΕΨΥΓΜΕΝΑ!I18="","",KATΕΨΥΓΜΕΝΑ!I18)</f>
        <v/>
      </c>
      <c r="J229" s="199" t="str">
        <f>IF(KATΕΨΥΓΜΕΝΑ!J18="","",KATΕΨΥΓΜΕΝΑ!J18)</f>
        <v/>
      </c>
      <c r="K229" s="66" t="str">
        <f t="shared" si="116"/>
        <v>DELETE</v>
      </c>
      <c r="L229" s="359">
        <v>3.15</v>
      </c>
      <c r="M229" s="360" t="s">
        <v>259</v>
      </c>
      <c r="N229" s="375">
        <f t="shared" si="117"/>
        <v>3.15</v>
      </c>
      <c r="O229" s="376" t="str">
        <f t="shared" si="118"/>
        <v/>
      </c>
      <c r="P229" s="361">
        <v>3.15</v>
      </c>
      <c r="Q229" s="361" t="s">
        <v>259</v>
      </c>
      <c r="R229" s="375">
        <f t="shared" si="119"/>
        <v>3.15</v>
      </c>
      <c r="S229" s="379" t="str">
        <f t="shared" si="120"/>
        <v/>
      </c>
      <c r="T229" s="359" t="s">
        <v>259</v>
      </c>
      <c r="U229" s="360" t="s">
        <v>259</v>
      </c>
      <c r="V229" s="375" t="str">
        <f t="shared" si="121"/>
        <v/>
      </c>
      <c r="W229" s="379" t="str">
        <f t="shared" si="122"/>
        <v/>
      </c>
      <c r="X229" s="359" t="s">
        <v>259</v>
      </c>
      <c r="Y229" s="360" t="s">
        <v>259</v>
      </c>
      <c r="Z229" s="375" t="str">
        <f t="shared" si="123"/>
        <v/>
      </c>
      <c r="AA229" s="381" t="str">
        <f t="shared" si="124"/>
        <v/>
      </c>
      <c r="AB229" s="271" t="str">
        <f t="shared" si="125"/>
        <v>DELETE</v>
      </c>
      <c r="AC229" s="282">
        <f t="shared" si="112"/>
        <v>0</v>
      </c>
      <c r="AD229" s="392">
        <f t="shared" si="113"/>
        <v>0</v>
      </c>
      <c r="AE229" s="392" t="str">
        <f t="shared" si="114"/>
        <v/>
      </c>
      <c r="AF229" s="270" t="str">
        <f t="shared" si="115"/>
        <v/>
      </c>
      <c r="AG229" s="256">
        <f t="shared" si="107"/>
        <v>0</v>
      </c>
      <c r="AH229" s="257">
        <f t="shared" si="108"/>
        <v>0</v>
      </c>
      <c r="AI229" s="258" t="str">
        <f t="shared" si="109"/>
        <v/>
      </c>
      <c r="AJ229" s="259">
        <f t="shared" si="110"/>
        <v>3.15</v>
      </c>
      <c r="AK229" s="351">
        <f t="shared" si="111"/>
        <v>3.15</v>
      </c>
      <c r="AL229" s="338"/>
      <c r="AM229" s="337"/>
      <c r="AN229" s="338"/>
      <c r="AO229" s="339"/>
      <c r="AP229" s="34"/>
      <c r="AQ229" s="34"/>
      <c r="AR229" s="34"/>
      <c r="AS229" s="34"/>
      <c r="AT229" s="34"/>
      <c r="BR229" s="34"/>
    </row>
    <row r="230" spans="1:70" x14ac:dyDescent="0.2">
      <c r="A230" s="102">
        <f>IF(KATΕΨΥΓΜΕΝΑ!A19="","",KATΕΨΥΓΜΕΝΑ!A19)</f>
        <v>9</v>
      </c>
      <c r="B230" s="72" t="str">
        <f>IF(KATΕΨΥΓΜΕΝΑ!B19="","",KATΕΨΥΓΜΕΝΑ!B19)</f>
        <v>ΧΡΥΣΗ ΖΥΜΗ Σφολιάτα (2 Φύλλα) 850g</v>
      </c>
      <c r="C230" s="198" t="str">
        <f>IF(KATΕΨΥΓΜΕΝΑ!C19="","",KATΕΨΥΓΜΕΝΑ!C19)</f>
        <v/>
      </c>
      <c r="D230" s="199" t="str">
        <f>IF(KATΕΨΥΓΜΕΝΑ!D19="","",KATΕΨΥΓΜΕΝΑ!D19)</f>
        <v/>
      </c>
      <c r="E230" s="198">
        <f>IF(KATΕΨΥΓΜΕΝΑ!E19="","",KATΕΨΥΓΜΕΝΑ!E19)</f>
        <v>3.9</v>
      </c>
      <c r="F230" s="199" t="str">
        <f>IF(KATΕΨΥΓΜΕΝΑ!F19="","",KATΕΨΥΓΜΕΝΑ!F19)</f>
        <v/>
      </c>
      <c r="G230" s="198">
        <f>IF(KATΕΨΥΓΜΕΝΑ!G19="","",KATΕΨΥΓΜΕΝΑ!G19)</f>
        <v>3.84</v>
      </c>
      <c r="H230" s="199" t="str">
        <f>IF(KATΕΨΥΓΜΕΝΑ!H19="","",KATΕΨΥΓΜΕΝΑ!H19)</f>
        <v/>
      </c>
      <c r="I230" s="198" t="str">
        <f>IF(KATΕΨΥΓΜΕΝΑ!I19="","",KATΕΨΥΓΜΕΝΑ!I19)</f>
        <v/>
      </c>
      <c r="J230" s="199" t="str">
        <f>IF(KATΕΨΥΓΜΕΝΑ!J19="","",KATΕΨΥΓΜΕΝΑ!J19)</f>
        <v/>
      </c>
      <c r="K230" s="66" t="str">
        <f t="shared" si="116"/>
        <v>DELETE</v>
      </c>
      <c r="L230" s="359" t="s">
        <v>259</v>
      </c>
      <c r="M230" s="360" t="s">
        <v>259</v>
      </c>
      <c r="N230" s="375" t="str">
        <f t="shared" si="117"/>
        <v/>
      </c>
      <c r="O230" s="376" t="str">
        <f t="shared" si="118"/>
        <v/>
      </c>
      <c r="P230" s="361">
        <v>3.9</v>
      </c>
      <c r="Q230" s="361" t="s">
        <v>259</v>
      </c>
      <c r="R230" s="375">
        <f t="shared" si="119"/>
        <v>3.9</v>
      </c>
      <c r="S230" s="379" t="str">
        <f t="shared" si="120"/>
        <v/>
      </c>
      <c r="T230" s="359">
        <v>3.84</v>
      </c>
      <c r="U230" s="360" t="s">
        <v>259</v>
      </c>
      <c r="V230" s="375">
        <f t="shared" si="121"/>
        <v>3.84</v>
      </c>
      <c r="W230" s="379" t="str">
        <f t="shared" si="122"/>
        <v/>
      </c>
      <c r="X230" s="359" t="s">
        <v>259</v>
      </c>
      <c r="Y230" s="360" t="s">
        <v>259</v>
      </c>
      <c r="Z230" s="375" t="str">
        <f t="shared" si="123"/>
        <v/>
      </c>
      <c r="AA230" s="381" t="str">
        <f t="shared" si="124"/>
        <v/>
      </c>
      <c r="AB230" s="271" t="str">
        <f t="shared" si="125"/>
        <v>DELETE</v>
      </c>
      <c r="AC230" s="282" t="str">
        <f t="shared" si="112"/>
        <v/>
      </c>
      <c r="AD230" s="392">
        <f t="shared" si="113"/>
        <v>0</v>
      </c>
      <c r="AE230" s="392">
        <f t="shared" si="114"/>
        <v>0</v>
      </c>
      <c r="AF230" s="270" t="str">
        <f t="shared" si="115"/>
        <v/>
      </c>
      <c r="AG230" s="256">
        <f t="shared" si="107"/>
        <v>6.0000000000000053E-2</v>
      </c>
      <c r="AH230" s="257">
        <f t="shared" si="108"/>
        <v>1.5625E-2</v>
      </c>
      <c r="AI230" s="258" t="str">
        <f t="shared" si="109"/>
        <v/>
      </c>
      <c r="AJ230" s="259">
        <f t="shared" si="110"/>
        <v>3.9</v>
      </c>
      <c r="AK230" s="351">
        <f t="shared" si="111"/>
        <v>3.84</v>
      </c>
      <c r="AL230" s="338"/>
      <c r="AM230" s="337"/>
      <c r="AN230" s="338"/>
      <c r="AO230" s="339"/>
      <c r="AP230" s="34"/>
      <c r="AQ230" s="34"/>
      <c r="AR230" s="34"/>
      <c r="AS230" s="34"/>
      <c r="AT230" s="34"/>
      <c r="BR230" s="34"/>
    </row>
    <row r="231" spans="1:70" x14ac:dyDescent="0.2">
      <c r="A231" s="63"/>
      <c r="B231" s="69"/>
      <c r="C231" s="150">
        <f>SUM(C222:C230)</f>
        <v>3.15</v>
      </c>
      <c r="D231" s="151"/>
      <c r="E231" s="150">
        <f>SUM(E222:E230)</f>
        <v>7.05</v>
      </c>
      <c r="F231" s="151"/>
      <c r="G231" s="150">
        <f>SUM(G222:G230)</f>
        <v>3.84</v>
      </c>
      <c r="H231" s="151"/>
      <c r="I231" s="150">
        <f>SUM(I222:I230)</f>
        <v>1.47</v>
      </c>
      <c r="J231" s="151"/>
      <c r="K231" s="66"/>
      <c r="L231" s="359"/>
      <c r="M231" s="360"/>
      <c r="N231" s="375"/>
      <c r="O231" s="376"/>
      <c r="P231" s="361"/>
      <c r="Q231" s="361"/>
      <c r="R231" s="375"/>
      <c r="S231" s="379"/>
      <c r="T231" s="359"/>
      <c r="U231" s="360"/>
      <c r="V231" s="375"/>
      <c r="W231" s="379"/>
      <c r="X231" s="359"/>
      <c r="Y231" s="360"/>
      <c r="Z231" s="375"/>
      <c r="AA231" s="381"/>
      <c r="AB231" s="271"/>
      <c r="AC231" s="282"/>
      <c r="AD231" s="392"/>
      <c r="AE231" s="392"/>
      <c r="AF231" s="270"/>
      <c r="AG231" s="256"/>
      <c r="AH231" s="257"/>
      <c r="AI231" s="258"/>
      <c r="AJ231" s="259"/>
      <c r="AK231" s="351"/>
      <c r="AL231" s="338"/>
      <c r="AM231" s="337"/>
      <c r="AN231" s="338"/>
      <c r="AO231" s="339"/>
      <c r="AP231" s="34"/>
      <c r="AQ231" s="34"/>
      <c r="AR231" s="34"/>
      <c r="AS231" s="34"/>
      <c r="AT231" s="34"/>
      <c r="BR231" s="34"/>
    </row>
    <row r="232" spans="1:70" ht="15.75" x14ac:dyDescent="0.25">
      <c r="A232" s="63"/>
      <c r="B232" s="372" t="s">
        <v>72</v>
      </c>
      <c r="C232" s="148"/>
      <c r="D232" s="152"/>
      <c r="E232" s="148"/>
      <c r="F232" s="152"/>
      <c r="G232" s="148"/>
      <c r="H232" s="152"/>
      <c r="I232" s="148"/>
      <c r="J232" s="152"/>
      <c r="K232" s="66"/>
      <c r="L232" s="359"/>
      <c r="M232" s="360"/>
      <c r="N232" s="375"/>
      <c r="O232" s="376"/>
      <c r="P232" s="361"/>
      <c r="Q232" s="361"/>
      <c r="R232" s="375"/>
      <c r="S232" s="379"/>
      <c r="T232" s="359"/>
      <c r="U232" s="360"/>
      <c r="V232" s="375"/>
      <c r="W232" s="379"/>
      <c r="X232" s="359"/>
      <c r="Y232" s="360"/>
      <c r="Z232" s="375"/>
      <c r="AA232" s="381"/>
      <c r="AB232" s="271"/>
      <c r="AC232" s="282"/>
      <c r="AD232" s="392"/>
      <c r="AE232" s="392"/>
      <c r="AF232" s="270"/>
      <c r="AG232" s="256"/>
      <c r="AH232" s="257"/>
      <c r="AI232" s="258"/>
      <c r="AJ232" s="259"/>
      <c r="AK232" s="351"/>
      <c r="AL232" s="338"/>
      <c r="AM232" s="337"/>
      <c r="AN232" s="338"/>
      <c r="AO232" s="339"/>
      <c r="AP232" s="34"/>
      <c r="AQ232" s="34"/>
      <c r="AR232" s="34"/>
      <c r="AS232" s="34"/>
      <c r="AT232" s="34"/>
      <c r="BR232" s="34"/>
    </row>
    <row r="233" spans="1:70" x14ac:dyDescent="0.2">
      <c r="A233" s="102">
        <f>IF('ΚΟΝΣΕΡΒΕΣ ΚΡΕΑΤΩΝ ΚΑΙ ΨΑΡΙΩΝ'!A11="","",'ΚΟΝΣΕΡΒΕΣ ΚΡΕΑΤΩΝ ΚΑΙ ΨΑΡΙΩΝ'!A11)</f>
        <v>1</v>
      </c>
      <c r="B233" s="72" t="str">
        <f>IF('ΚΟΝΣΕΡΒΕΣ ΚΡΕΑΤΩΝ ΚΑΙ ΨΑΡΙΩΝ'!B11="","",'ΚΟΝΣΕΡΒΕΣ ΚΡΕΑΤΩΝ ΚΑΙ ΨΑΡΙΩΝ'!B11)</f>
        <v>ZWAN Luncheon Meat 200g</v>
      </c>
      <c r="C233" s="198">
        <f>IF('ΚΟΝΣΕΡΒΕΣ ΚΡΕΑΤΩΝ ΚΑΙ ΨΑΡΙΩΝ'!C11="","",'ΚΟΝΣΕΡΒΕΣ ΚΡΕΑΤΩΝ ΚΑΙ ΨΑΡΙΩΝ'!C11)</f>
        <v>1.51</v>
      </c>
      <c r="D233" s="199" t="str">
        <f>IF('ΚΟΝΣΕΡΒΕΣ ΚΡΕΑΤΩΝ ΚΑΙ ΨΑΡΙΩΝ'!D11="","",'ΚΟΝΣΕΡΒΕΣ ΚΡΕΑΤΩΝ ΚΑΙ ΨΑΡΙΩΝ'!D11)</f>
        <v/>
      </c>
      <c r="E233" s="198">
        <f>IF('ΚΟΝΣΕΡΒΕΣ ΚΡΕΑΤΩΝ ΚΑΙ ΨΑΡΙΩΝ'!E11="","",'ΚΟΝΣΕΡΒΕΣ ΚΡΕΑΤΩΝ ΚΑΙ ΨΑΡΙΩΝ'!E11)</f>
        <v>1.84</v>
      </c>
      <c r="F233" s="199" t="str">
        <f>IF('ΚΟΝΣΕΡΒΕΣ ΚΡΕΑΤΩΝ ΚΑΙ ΨΑΡΙΩΝ'!F11="","",'ΚΟΝΣΕΡΒΕΣ ΚΡΕΑΤΩΝ ΚΑΙ ΨΑΡΙΩΝ'!F11)</f>
        <v/>
      </c>
      <c r="G233" s="198">
        <f>IF('ΚΟΝΣΕΡΒΕΣ ΚΡΕΑΤΩΝ ΚΑΙ ΨΑΡΙΩΝ'!G11="","",'ΚΟΝΣΕΡΒΕΣ ΚΡΕΑΤΩΝ ΚΑΙ ΨΑΡΙΩΝ'!G11)</f>
        <v>1.66</v>
      </c>
      <c r="H233" s="199" t="str">
        <f>IF('ΚΟΝΣΕΡΒΕΣ ΚΡΕΑΤΩΝ ΚΑΙ ΨΑΡΙΩΝ'!H11="","",'ΚΟΝΣΕΡΒΕΣ ΚΡΕΑΤΩΝ ΚΑΙ ΨΑΡΙΩΝ'!H11)</f>
        <v/>
      </c>
      <c r="I233" s="198">
        <f>IF('ΚΟΝΣΕΡΒΕΣ ΚΡΕΑΤΩΝ ΚΑΙ ΨΑΡΙΩΝ'!I11="","",'ΚΟΝΣΕΡΒΕΣ ΚΡΕΑΤΩΝ ΚΑΙ ΨΑΡΙΩΝ'!I11)</f>
        <v>1.38</v>
      </c>
      <c r="J233" s="199" t="str">
        <f>IF('ΚΟΝΣΕΡΒΕΣ ΚΡΕΑΤΩΝ ΚΑΙ ΨΑΡΙΩΝ'!J11="","",'ΚΟΝΣΕΡΒΕΣ ΚΡΕΑΤΩΝ ΚΑΙ ΨΑΡΙΩΝ'!J11)</f>
        <v/>
      </c>
      <c r="K233" s="66" t="str">
        <f t="shared" ref="K233:K238" si="126">IF(OR(C233="",E233="",G233="",I233=""),"DELETE","")</f>
        <v/>
      </c>
      <c r="L233" s="359">
        <v>1.51</v>
      </c>
      <c r="M233" s="360" t="s">
        <v>259</v>
      </c>
      <c r="N233" s="375">
        <f t="shared" si="117"/>
        <v>1.51</v>
      </c>
      <c r="O233" s="376" t="str">
        <f t="shared" si="118"/>
        <v/>
      </c>
      <c r="P233" s="361">
        <v>1.84</v>
      </c>
      <c r="Q233" s="361" t="s">
        <v>259</v>
      </c>
      <c r="R233" s="375">
        <f t="shared" si="119"/>
        <v>1.84</v>
      </c>
      <c r="S233" s="379" t="str">
        <f t="shared" si="120"/>
        <v/>
      </c>
      <c r="T233" s="359">
        <v>1.66</v>
      </c>
      <c r="U233" s="360" t="s">
        <v>259</v>
      </c>
      <c r="V233" s="375">
        <f t="shared" si="121"/>
        <v>1.66</v>
      </c>
      <c r="W233" s="379" t="str">
        <f t="shared" si="122"/>
        <v/>
      </c>
      <c r="X233" s="359" t="s">
        <v>259</v>
      </c>
      <c r="Y233" s="360" t="s">
        <v>259</v>
      </c>
      <c r="Z233" s="375">
        <f t="shared" si="123"/>
        <v>1.38</v>
      </c>
      <c r="AA233" s="381" t="str">
        <f t="shared" si="124"/>
        <v/>
      </c>
      <c r="AB233" s="271" t="str">
        <f t="shared" ref="AB233:AB238" si="127">IF(OR(L233="",N233="",P233="",R233="",T233="",V233="",X233="",Z233=""),"DELETE","")</f>
        <v>DELETE</v>
      </c>
      <c r="AC233" s="282">
        <f t="shared" si="112"/>
        <v>0</v>
      </c>
      <c r="AD233" s="392">
        <f t="shared" si="113"/>
        <v>0</v>
      </c>
      <c r="AE233" s="392">
        <f t="shared" si="114"/>
        <v>0</v>
      </c>
      <c r="AF233" s="270" t="str">
        <f t="shared" si="115"/>
        <v/>
      </c>
      <c r="AG233" s="256">
        <f t="shared" si="107"/>
        <v>0.46000000000000019</v>
      </c>
      <c r="AH233" s="257">
        <f t="shared" si="108"/>
        <v>0.33333333333333348</v>
      </c>
      <c r="AI233" s="258" t="str">
        <f t="shared" si="109"/>
        <v>WARNING</v>
      </c>
      <c r="AJ233" s="259">
        <f t="shared" si="110"/>
        <v>1.84</v>
      </c>
      <c r="AK233" s="351">
        <f t="shared" si="111"/>
        <v>1.38</v>
      </c>
      <c r="AL233" s="338"/>
      <c r="AM233" s="337"/>
      <c r="AN233" s="338"/>
      <c r="AO233" s="339"/>
      <c r="AP233" s="34"/>
      <c r="AQ233" s="34"/>
      <c r="AR233" s="34"/>
      <c r="AS233" s="34"/>
      <c r="AT233" s="34"/>
      <c r="BR233" s="34"/>
    </row>
    <row r="234" spans="1:70" x14ac:dyDescent="0.2">
      <c r="A234" s="102">
        <f>IF('ΚΟΝΣΕΡΒΕΣ ΚΡΕΑΤΩΝ ΚΑΙ ΨΑΡΙΩΝ'!A12="","",'ΚΟΝΣΕΡΒΕΣ ΚΡΕΑΤΩΝ ΚΑΙ ΨΑΡΙΩΝ'!A12)</f>
        <v>2</v>
      </c>
      <c r="B234" s="72" t="str">
        <f>IF('ΚΟΝΣΕΡΒΕΣ ΚΡΕΑΤΩΝ ΚΑΙ ΨΑΡΙΩΝ'!B12="","",'ΚΟΝΣΕΡΒΕΣ ΚΡΕΑΤΩΝ ΚΑΙ ΨΑΡΙΩΝ'!B12)</f>
        <v>TULIP Luncheon Meat 200g</v>
      </c>
      <c r="C234" s="198" t="str">
        <f>IF('ΚΟΝΣΕΡΒΕΣ ΚΡΕΑΤΩΝ ΚΑΙ ΨΑΡΙΩΝ'!C12="","",'ΚΟΝΣΕΡΒΕΣ ΚΡΕΑΤΩΝ ΚΑΙ ΨΑΡΙΩΝ'!C12)</f>
        <v/>
      </c>
      <c r="D234" s="199" t="str">
        <f>IF('ΚΟΝΣΕΡΒΕΣ ΚΡΕΑΤΩΝ ΚΑΙ ΨΑΡΙΩΝ'!D12="","",'ΚΟΝΣΕΡΒΕΣ ΚΡΕΑΤΩΝ ΚΑΙ ΨΑΡΙΩΝ'!D12)</f>
        <v/>
      </c>
      <c r="E234" s="198">
        <f>IF('ΚΟΝΣΕΡΒΕΣ ΚΡΕΑΤΩΝ ΚΑΙ ΨΑΡΙΩΝ'!E12="","",'ΚΟΝΣΕΡΒΕΣ ΚΡΕΑΤΩΝ ΚΑΙ ΨΑΡΙΩΝ'!E12)</f>
        <v>1.73</v>
      </c>
      <c r="F234" s="199" t="str">
        <f>IF('ΚΟΝΣΕΡΒΕΣ ΚΡΕΑΤΩΝ ΚΑΙ ΨΑΡΙΩΝ'!F12="","",'ΚΟΝΣΕΡΒΕΣ ΚΡΕΑΤΩΝ ΚΑΙ ΨΑΡΙΩΝ'!F12)</f>
        <v/>
      </c>
      <c r="G234" s="198">
        <f>IF('ΚΟΝΣΕΡΒΕΣ ΚΡΕΑΤΩΝ ΚΑΙ ΨΑΡΙΩΝ'!G12="","",'ΚΟΝΣΕΡΒΕΣ ΚΡΕΑΤΩΝ ΚΑΙ ΨΑΡΙΩΝ'!G12)</f>
        <v>1.52</v>
      </c>
      <c r="H234" s="199" t="str">
        <f>IF('ΚΟΝΣΕΡΒΕΣ ΚΡΕΑΤΩΝ ΚΑΙ ΨΑΡΙΩΝ'!H12="","",'ΚΟΝΣΕΡΒΕΣ ΚΡΕΑΤΩΝ ΚΑΙ ΨΑΡΙΩΝ'!H12)</f>
        <v/>
      </c>
      <c r="I234" s="198">
        <f>IF('ΚΟΝΣΕΡΒΕΣ ΚΡΕΑΤΩΝ ΚΑΙ ΨΑΡΙΩΝ'!I12="","",'ΚΟΝΣΕΡΒΕΣ ΚΡΕΑΤΩΝ ΚΑΙ ΨΑΡΙΩΝ'!I12)</f>
        <v>1.75</v>
      </c>
      <c r="J234" s="199" t="str">
        <f>IF('ΚΟΝΣΕΡΒΕΣ ΚΡΕΑΤΩΝ ΚΑΙ ΨΑΡΙΩΝ'!J12="","",'ΚΟΝΣΕΡΒΕΣ ΚΡΕΑΤΩΝ ΚΑΙ ΨΑΡΙΩΝ'!J12)</f>
        <v/>
      </c>
      <c r="K234" s="66" t="str">
        <f t="shared" si="126"/>
        <v>DELETE</v>
      </c>
      <c r="L234" s="359" t="s">
        <v>259</v>
      </c>
      <c r="M234" s="360" t="s">
        <v>259</v>
      </c>
      <c r="N234" s="375" t="str">
        <f t="shared" si="117"/>
        <v/>
      </c>
      <c r="O234" s="376" t="str">
        <f t="shared" si="118"/>
        <v/>
      </c>
      <c r="P234" s="361">
        <v>1.73</v>
      </c>
      <c r="Q234" s="361" t="s">
        <v>259</v>
      </c>
      <c r="R234" s="375">
        <f t="shared" si="119"/>
        <v>1.73</v>
      </c>
      <c r="S234" s="379" t="str">
        <f t="shared" si="120"/>
        <v/>
      </c>
      <c r="T234" s="359">
        <v>1.52</v>
      </c>
      <c r="U234" s="360" t="s">
        <v>259</v>
      </c>
      <c r="V234" s="375">
        <f t="shared" si="121"/>
        <v>1.52</v>
      </c>
      <c r="W234" s="379" t="str">
        <f t="shared" si="122"/>
        <v/>
      </c>
      <c r="X234" s="359">
        <v>1.75</v>
      </c>
      <c r="Y234" s="360" t="s">
        <v>259</v>
      </c>
      <c r="Z234" s="375">
        <f t="shared" si="123"/>
        <v>1.75</v>
      </c>
      <c r="AA234" s="381" t="str">
        <f t="shared" si="124"/>
        <v/>
      </c>
      <c r="AB234" s="271" t="str">
        <f t="shared" si="127"/>
        <v>DELETE</v>
      </c>
      <c r="AC234" s="282" t="str">
        <f t="shared" si="112"/>
        <v/>
      </c>
      <c r="AD234" s="392">
        <f t="shared" si="113"/>
        <v>0</v>
      </c>
      <c r="AE234" s="392">
        <f t="shared" si="114"/>
        <v>0</v>
      </c>
      <c r="AF234" s="270">
        <f t="shared" si="115"/>
        <v>0</v>
      </c>
      <c r="AG234" s="256">
        <f t="shared" si="107"/>
        <v>0.22999999999999998</v>
      </c>
      <c r="AH234" s="257">
        <f t="shared" si="108"/>
        <v>0.15131578947368429</v>
      </c>
      <c r="AI234" s="258" t="str">
        <f t="shared" si="109"/>
        <v/>
      </c>
      <c r="AJ234" s="259">
        <f t="shared" si="110"/>
        <v>1.75</v>
      </c>
      <c r="AK234" s="351">
        <f t="shared" si="111"/>
        <v>1.52</v>
      </c>
      <c r="AL234" s="338"/>
      <c r="AM234" s="337"/>
      <c r="AN234" s="338"/>
      <c r="AO234" s="339"/>
      <c r="AP234" s="34"/>
      <c r="AQ234" s="34"/>
      <c r="AR234" s="34"/>
      <c r="AS234" s="34"/>
      <c r="AT234" s="34"/>
      <c r="BR234" s="34"/>
    </row>
    <row r="235" spans="1:70" x14ac:dyDescent="0.2">
      <c r="A235" s="102">
        <f>IF('ΚΟΝΣΕΡΒΕΣ ΚΡΕΑΤΩΝ ΚΑΙ ΨΑΡΙΩΝ'!A13="","",'ΚΟΝΣΕΡΒΕΣ ΚΡΕΑΤΩΝ ΚΑΙ ΨΑΡΙΩΝ'!A13)</f>
        <v>3</v>
      </c>
      <c r="B235" s="72" t="str">
        <f>IF('ΚΟΝΣΕΡΒΕΣ ΚΡΕΑΤΩΝ ΚΑΙ ΨΑΡΙΩΝ'!B13="","",'ΚΟΝΣΕΡΒΕΣ ΚΡΕΑΤΩΝ ΚΑΙ ΨΑΡΙΩΝ'!B13)</f>
        <v>MA LING Pork Luncheon Meat 200g</v>
      </c>
      <c r="C235" s="198" t="str">
        <f>IF('ΚΟΝΣΕΡΒΕΣ ΚΡΕΑΤΩΝ ΚΑΙ ΨΑΡΙΩΝ'!C13="","",'ΚΟΝΣΕΡΒΕΣ ΚΡΕΑΤΩΝ ΚΑΙ ΨΑΡΙΩΝ'!C13)</f>
        <v/>
      </c>
      <c r="D235" s="199" t="str">
        <f>IF('ΚΟΝΣΕΡΒΕΣ ΚΡΕΑΤΩΝ ΚΑΙ ΨΑΡΙΩΝ'!D13="","",'ΚΟΝΣΕΡΒΕΣ ΚΡΕΑΤΩΝ ΚΑΙ ΨΑΡΙΩΝ'!D13)</f>
        <v/>
      </c>
      <c r="E235" s="198">
        <f>IF('ΚΟΝΣΕΡΒΕΣ ΚΡΕΑΤΩΝ ΚΑΙ ΨΑΡΙΩΝ'!E13="","",'ΚΟΝΣΕΡΒΕΣ ΚΡΕΑΤΩΝ ΚΑΙ ΨΑΡΙΩΝ'!E13)</f>
        <v>1.8</v>
      </c>
      <c r="F235" s="199" t="str">
        <f>IF('ΚΟΝΣΕΡΒΕΣ ΚΡΕΑΤΩΝ ΚΑΙ ΨΑΡΙΩΝ'!F13="","",'ΚΟΝΣΕΡΒΕΣ ΚΡΕΑΤΩΝ ΚΑΙ ΨΑΡΙΩΝ'!F13)</f>
        <v/>
      </c>
      <c r="G235" s="198" t="str">
        <f>IF('ΚΟΝΣΕΡΒΕΣ ΚΡΕΑΤΩΝ ΚΑΙ ΨΑΡΙΩΝ'!G13="","",'ΚΟΝΣΕΡΒΕΣ ΚΡΕΑΤΩΝ ΚΑΙ ΨΑΡΙΩΝ'!G13)</f>
        <v/>
      </c>
      <c r="H235" s="199" t="str">
        <f>IF('ΚΟΝΣΕΡΒΕΣ ΚΡΕΑΤΩΝ ΚΑΙ ΨΑΡΙΩΝ'!H13="","",'ΚΟΝΣΕΡΒΕΣ ΚΡΕΑΤΩΝ ΚΑΙ ΨΑΡΙΩΝ'!H13)</f>
        <v/>
      </c>
      <c r="I235" s="198" t="str">
        <f>IF('ΚΟΝΣΕΡΒΕΣ ΚΡΕΑΤΩΝ ΚΑΙ ΨΑΡΙΩΝ'!I13="","",'ΚΟΝΣΕΡΒΕΣ ΚΡΕΑΤΩΝ ΚΑΙ ΨΑΡΙΩΝ'!I13)</f>
        <v/>
      </c>
      <c r="J235" s="199" t="str">
        <f>IF('ΚΟΝΣΕΡΒΕΣ ΚΡΕΑΤΩΝ ΚΑΙ ΨΑΡΙΩΝ'!J13="","",'ΚΟΝΣΕΡΒΕΣ ΚΡΕΑΤΩΝ ΚΑΙ ΨΑΡΙΩΝ'!J13)</f>
        <v/>
      </c>
      <c r="K235" s="66" t="str">
        <f t="shared" si="126"/>
        <v>DELETE</v>
      </c>
      <c r="L235" s="359" t="s">
        <v>259</v>
      </c>
      <c r="M235" s="360" t="s">
        <v>259</v>
      </c>
      <c r="N235" s="375" t="str">
        <f t="shared" si="117"/>
        <v/>
      </c>
      <c r="O235" s="376" t="str">
        <f t="shared" si="118"/>
        <v/>
      </c>
      <c r="P235" s="361">
        <v>1.8</v>
      </c>
      <c r="Q235" s="361" t="s">
        <v>259</v>
      </c>
      <c r="R235" s="375">
        <f t="shared" si="119"/>
        <v>1.8</v>
      </c>
      <c r="S235" s="379" t="str">
        <f t="shared" si="120"/>
        <v/>
      </c>
      <c r="T235" s="359" t="s">
        <v>259</v>
      </c>
      <c r="U235" s="360" t="s">
        <v>259</v>
      </c>
      <c r="V235" s="375" t="str">
        <f t="shared" si="121"/>
        <v/>
      </c>
      <c r="W235" s="379" t="str">
        <f t="shared" si="122"/>
        <v/>
      </c>
      <c r="X235" s="359" t="s">
        <v>259</v>
      </c>
      <c r="Y235" s="360" t="s">
        <v>259</v>
      </c>
      <c r="Z235" s="375" t="str">
        <f t="shared" si="123"/>
        <v/>
      </c>
      <c r="AA235" s="381" t="str">
        <f t="shared" si="124"/>
        <v/>
      </c>
      <c r="AB235" s="271" t="str">
        <f t="shared" si="127"/>
        <v>DELETE</v>
      </c>
      <c r="AC235" s="282" t="str">
        <f t="shared" si="112"/>
        <v/>
      </c>
      <c r="AD235" s="392">
        <f t="shared" si="113"/>
        <v>0</v>
      </c>
      <c r="AE235" s="392" t="str">
        <f t="shared" si="114"/>
        <v/>
      </c>
      <c r="AF235" s="270" t="str">
        <f t="shared" si="115"/>
        <v/>
      </c>
      <c r="AG235" s="256">
        <f t="shared" si="107"/>
        <v>0</v>
      </c>
      <c r="AH235" s="257">
        <f t="shared" si="108"/>
        <v>0</v>
      </c>
      <c r="AI235" s="258" t="str">
        <f t="shared" si="109"/>
        <v/>
      </c>
      <c r="AJ235" s="259">
        <f t="shared" si="110"/>
        <v>1.8</v>
      </c>
      <c r="AK235" s="351">
        <f t="shared" si="111"/>
        <v>1.8</v>
      </c>
      <c r="AL235" s="338"/>
      <c r="AM235" s="337"/>
      <c r="AN235" s="338"/>
      <c r="AO235" s="339"/>
      <c r="AP235" s="34"/>
      <c r="AQ235" s="34"/>
      <c r="AR235" s="34"/>
      <c r="AS235" s="34"/>
      <c r="AT235" s="34"/>
      <c r="BR235" s="34"/>
    </row>
    <row r="236" spans="1:70" x14ac:dyDescent="0.2">
      <c r="A236" s="102">
        <f>IF('ΚΟΝΣΕΡΒΕΣ ΚΡΕΑΤΩΝ ΚΑΙ ΨΑΡΙΩΝ'!A14="","",'ΚΟΝΣΕΡΒΕΣ ΚΡΕΑΤΩΝ ΚΑΙ ΨΑΡΙΩΝ'!A14)</f>
        <v>4</v>
      </c>
      <c r="B236" s="72" t="str">
        <f>IF('ΚΟΝΣΕΡΒΕΣ ΚΡΕΑΤΩΝ ΚΑΙ ΨΑΡΙΩΝ'!B14="","",'ΚΟΝΣΕΡΒΕΣ ΚΡΕΑΤΩΝ ΚΑΙ ΨΑΡΙΩΝ'!B14)</f>
        <v>PRESTO Sweet Corn 340g</v>
      </c>
      <c r="C236" s="198">
        <f>IF('ΚΟΝΣΕΡΒΕΣ ΚΡΕΑΤΩΝ ΚΑΙ ΨΑΡΙΩΝ'!C14="","",'ΚΟΝΣΕΡΒΕΣ ΚΡΕΑΤΩΝ ΚΑΙ ΨΑΡΙΩΝ'!C14)</f>
        <v>1.04</v>
      </c>
      <c r="D236" s="199" t="str">
        <f>IF('ΚΟΝΣΕΡΒΕΣ ΚΡΕΑΤΩΝ ΚΑΙ ΨΑΡΙΩΝ'!D14="","",'ΚΟΝΣΕΡΒΕΣ ΚΡΕΑΤΩΝ ΚΑΙ ΨΑΡΙΩΝ'!D14)</f>
        <v/>
      </c>
      <c r="E236" s="198">
        <f>IF('ΚΟΝΣΕΡΒΕΣ ΚΡΕΑΤΩΝ ΚΑΙ ΨΑΡΙΩΝ'!E14="","",'ΚΟΝΣΕΡΒΕΣ ΚΡΕΑΤΩΝ ΚΑΙ ΨΑΡΙΩΝ'!E14)</f>
        <v>0.85</v>
      </c>
      <c r="F236" s="199" t="str">
        <f>IF('ΚΟΝΣΕΡΒΕΣ ΚΡΕΑΤΩΝ ΚΑΙ ΨΑΡΙΩΝ'!F14="","",'ΚΟΝΣΕΡΒΕΣ ΚΡΕΑΤΩΝ ΚΑΙ ΨΑΡΙΩΝ'!F14)</f>
        <v/>
      </c>
      <c r="G236" s="198" t="str">
        <f>IF('ΚΟΝΣΕΡΒΕΣ ΚΡΕΑΤΩΝ ΚΑΙ ΨΑΡΙΩΝ'!G14="","",'ΚΟΝΣΕΡΒΕΣ ΚΡΕΑΤΩΝ ΚΑΙ ΨΑΡΙΩΝ'!G14)</f>
        <v/>
      </c>
      <c r="H236" s="199" t="str">
        <f>IF('ΚΟΝΣΕΡΒΕΣ ΚΡΕΑΤΩΝ ΚΑΙ ΨΑΡΙΩΝ'!H14="","",'ΚΟΝΣΕΡΒΕΣ ΚΡΕΑΤΩΝ ΚΑΙ ΨΑΡΙΩΝ'!H14)</f>
        <v/>
      </c>
      <c r="I236" s="198">
        <f>IF('ΚΟΝΣΕΡΒΕΣ ΚΡΕΑΤΩΝ ΚΑΙ ΨΑΡΙΩΝ'!I14="","",'ΚΟΝΣΕΡΒΕΣ ΚΡΕΑΤΩΝ ΚΑΙ ΨΑΡΙΩΝ'!I14)</f>
        <v>1.07</v>
      </c>
      <c r="J236" s="199" t="str">
        <f>IF('ΚΟΝΣΕΡΒΕΣ ΚΡΕΑΤΩΝ ΚΑΙ ΨΑΡΙΩΝ'!J14="","",'ΚΟΝΣΕΡΒΕΣ ΚΡΕΑΤΩΝ ΚΑΙ ΨΑΡΙΩΝ'!J14)</f>
        <v/>
      </c>
      <c r="K236" s="66" t="str">
        <f t="shared" si="126"/>
        <v>DELETE</v>
      </c>
      <c r="L236" s="359">
        <v>1.04</v>
      </c>
      <c r="M236" s="360" t="s">
        <v>259</v>
      </c>
      <c r="N236" s="375">
        <f t="shared" si="117"/>
        <v>1.04</v>
      </c>
      <c r="O236" s="376" t="str">
        <f t="shared" si="118"/>
        <v/>
      </c>
      <c r="P236" s="361">
        <v>0.85</v>
      </c>
      <c r="Q236" s="361" t="s">
        <v>259</v>
      </c>
      <c r="R236" s="375">
        <f t="shared" si="119"/>
        <v>0.85</v>
      </c>
      <c r="S236" s="379" t="str">
        <f t="shared" si="120"/>
        <v/>
      </c>
      <c r="T236" s="359" t="s">
        <v>259</v>
      </c>
      <c r="U236" s="360" t="s">
        <v>259</v>
      </c>
      <c r="V236" s="375" t="str">
        <f t="shared" si="121"/>
        <v/>
      </c>
      <c r="W236" s="379" t="str">
        <f t="shared" si="122"/>
        <v/>
      </c>
      <c r="X236" s="359">
        <v>1.07</v>
      </c>
      <c r="Y236" s="360" t="s">
        <v>259</v>
      </c>
      <c r="Z236" s="375">
        <f t="shared" si="123"/>
        <v>1.07</v>
      </c>
      <c r="AA236" s="381" t="str">
        <f t="shared" si="124"/>
        <v/>
      </c>
      <c r="AB236" s="271" t="str">
        <f t="shared" si="127"/>
        <v>DELETE</v>
      </c>
      <c r="AC236" s="282">
        <f t="shared" si="112"/>
        <v>0</v>
      </c>
      <c r="AD236" s="392">
        <f t="shared" si="113"/>
        <v>0</v>
      </c>
      <c r="AE236" s="392" t="str">
        <f t="shared" si="114"/>
        <v/>
      </c>
      <c r="AF236" s="270">
        <f t="shared" si="115"/>
        <v>0</v>
      </c>
      <c r="AG236" s="256">
        <f t="shared" si="107"/>
        <v>0.22000000000000008</v>
      </c>
      <c r="AH236" s="257">
        <f t="shared" si="108"/>
        <v>0.2588235294117649</v>
      </c>
      <c r="AI236" s="258" t="str">
        <f t="shared" si="109"/>
        <v>WARNING</v>
      </c>
      <c r="AJ236" s="259">
        <f t="shared" si="110"/>
        <v>1.07</v>
      </c>
      <c r="AK236" s="351">
        <f t="shared" si="111"/>
        <v>0.85</v>
      </c>
      <c r="AL236" s="338"/>
      <c r="AM236" s="337"/>
      <c r="AN236" s="338"/>
      <c r="AO236" s="339"/>
      <c r="AP236" s="34"/>
      <c r="AQ236" s="34"/>
      <c r="AR236" s="34"/>
      <c r="AS236" s="34"/>
      <c r="AT236" s="34"/>
      <c r="BR236" s="34"/>
    </row>
    <row r="237" spans="1:70" x14ac:dyDescent="0.2">
      <c r="A237" s="102">
        <f>IF('ΚΟΝΣΕΡΒΕΣ ΚΡΕΑΤΩΝ ΚΑΙ ΨΑΡΙΩΝ'!A15="","",'ΚΟΝΣΕΡΒΕΣ ΚΡΕΑΤΩΝ ΚΑΙ ΨΑΡΙΩΝ'!A15)</f>
        <v>5</v>
      </c>
      <c r="B237" s="72" t="str">
        <f>IF('ΚΟΝΣΕΡΒΕΣ ΚΡΕΑΤΩΝ ΚΑΙ ΨΑΡΙΩΝ'!B15="","",'ΚΟΝΣΕΡΒΕΣ ΚΡΕΑΤΩΝ ΚΑΙ ΨΑΡΙΩΝ'!B15)</f>
        <v>GHEISHA albacore white meat tuna (in sunflower oil) 200g</v>
      </c>
      <c r="C237" s="198" t="str">
        <f>IF('ΚΟΝΣΕΡΒΕΣ ΚΡΕΑΤΩΝ ΚΑΙ ΨΑΡΙΩΝ'!C15="","",'ΚΟΝΣΕΡΒΕΣ ΚΡΕΑΤΩΝ ΚΑΙ ΨΑΡΙΩΝ'!C15)</f>
        <v/>
      </c>
      <c r="D237" s="199" t="str">
        <f>IF('ΚΟΝΣΕΡΒΕΣ ΚΡΕΑΤΩΝ ΚΑΙ ΨΑΡΙΩΝ'!D15="","",'ΚΟΝΣΕΡΒΕΣ ΚΡΕΑΤΩΝ ΚΑΙ ΨΑΡΙΩΝ'!D15)</f>
        <v/>
      </c>
      <c r="E237" s="198" t="str">
        <f>IF('ΚΟΝΣΕΡΒΕΣ ΚΡΕΑΤΩΝ ΚΑΙ ΨΑΡΙΩΝ'!E15="","",'ΚΟΝΣΕΡΒΕΣ ΚΡΕΑΤΩΝ ΚΑΙ ΨΑΡΙΩΝ'!E15)</f>
        <v/>
      </c>
      <c r="F237" s="199" t="str">
        <f>IF('ΚΟΝΣΕΡΒΕΣ ΚΡΕΑΤΩΝ ΚΑΙ ΨΑΡΙΩΝ'!F15="","",'ΚΟΝΣΕΡΒΕΣ ΚΡΕΑΤΩΝ ΚΑΙ ΨΑΡΙΩΝ'!F15)</f>
        <v/>
      </c>
      <c r="G237" s="198" t="str">
        <f>IF('ΚΟΝΣΕΡΒΕΣ ΚΡΕΑΤΩΝ ΚΑΙ ΨΑΡΙΩΝ'!G15="","",'ΚΟΝΣΕΡΒΕΣ ΚΡΕΑΤΩΝ ΚΑΙ ΨΑΡΙΩΝ'!G15)</f>
        <v/>
      </c>
      <c r="H237" s="199" t="str">
        <f>IF('ΚΟΝΣΕΡΒΕΣ ΚΡΕΑΤΩΝ ΚΑΙ ΨΑΡΙΩΝ'!H15="","",'ΚΟΝΣΕΡΒΕΣ ΚΡΕΑΤΩΝ ΚΑΙ ΨΑΡΙΩΝ'!H15)</f>
        <v/>
      </c>
      <c r="I237" s="198" t="str">
        <f>IF('ΚΟΝΣΕΡΒΕΣ ΚΡΕΑΤΩΝ ΚΑΙ ΨΑΡΙΩΝ'!I15="","",'ΚΟΝΣΕΡΒΕΣ ΚΡΕΑΤΩΝ ΚΑΙ ΨΑΡΙΩΝ'!I15)</f>
        <v/>
      </c>
      <c r="J237" s="199" t="str">
        <f>IF('ΚΟΝΣΕΡΒΕΣ ΚΡΕΑΤΩΝ ΚΑΙ ΨΑΡΙΩΝ'!J15="","",'ΚΟΝΣΕΡΒΕΣ ΚΡΕΑΤΩΝ ΚΑΙ ΨΑΡΙΩΝ'!J15)</f>
        <v/>
      </c>
      <c r="K237" s="66" t="str">
        <f t="shared" si="126"/>
        <v>DELETE</v>
      </c>
      <c r="L237" s="359" t="s">
        <v>259</v>
      </c>
      <c r="M237" s="360" t="s">
        <v>259</v>
      </c>
      <c r="N237" s="375" t="str">
        <f t="shared" si="117"/>
        <v/>
      </c>
      <c r="O237" s="376" t="str">
        <f t="shared" si="118"/>
        <v/>
      </c>
      <c r="P237" s="361" t="s">
        <v>259</v>
      </c>
      <c r="Q237" s="361" t="s">
        <v>259</v>
      </c>
      <c r="R237" s="375" t="str">
        <f t="shared" si="119"/>
        <v/>
      </c>
      <c r="S237" s="379" t="str">
        <f t="shared" si="120"/>
        <v/>
      </c>
      <c r="T237" s="359" t="s">
        <v>259</v>
      </c>
      <c r="U237" s="360" t="s">
        <v>259</v>
      </c>
      <c r="V237" s="375" t="str">
        <f t="shared" si="121"/>
        <v/>
      </c>
      <c r="W237" s="379" t="str">
        <f t="shared" si="122"/>
        <v/>
      </c>
      <c r="X237" s="359" t="s">
        <v>259</v>
      </c>
      <c r="Y237" s="360" t="s">
        <v>259</v>
      </c>
      <c r="Z237" s="375" t="str">
        <f t="shared" si="123"/>
        <v/>
      </c>
      <c r="AA237" s="381" t="str">
        <f t="shared" si="124"/>
        <v/>
      </c>
      <c r="AB237" s="271" t="str">
        <f t="shared" si="127"/>
        <v>DELETE</v>
      </c>
      <c r="AC237" s="282" t="str">
        <f t="shared" si="112"/>
        <v/>
      </c>
      <c r="AD237" s="392" t="str">
        <f t="shared" si="113"/>
        <v/>
      </c>
      <c r="AE237" s="392" t="str">
        <f t="shared" si="114"/>
        <v/>
      </c>
      <c r="AF237" s="270" t="str">
        <f t="shared" si="115"/>
        <v/>
      </c>
      <c r="AG237" s="256" t="str">
        <f t="shared" si="107"/>
        <v/>
      </c>
      <c r="AH237" s="257" t="str">
        <f t="shared" si="108"/>
        <v/>
      </c>
      <c r="AI237" s="258" t="str">
        <f t="shared" si="109"/>
        <v/>
      </c>
      <c r="AJ237" s="259" t="str">
        <f t="shared" si="110"/>
        <v/>
      </c>
      <c r="AK237" s="351" t="str">
        <f t="shared" si="111"/>
        <v/>
      </c>
      <c r="AL237" s="338"/>
      <c r="AM237" s="337"/>
      <c r="AN237" s="338"/>
      <c r="AO237" s="339"/>
      <c r="AP237" s="34"/>
      <c r="AQ237" s="34"/>
      <c r="AR237" s="34"/>
      <c r="AS237" s="34"/>
      <c r="AT237" s="34"/>
      <c r="BR237" s="34"/>
    </row>
    <row r="238" spans="1:70" x14ac:dyDescent="0.2">
      <c r="A238" s="102">
        <f>IF('ΚΟΝΣΕΡΒΕΣ ΚΡΕΑΤΩΝ ΚΑΙ ΨΑΡΙΩΝ'!A16="","",'ΚΟΝΣΕΡΒΕΣ ΚΡΕΑΤΩΝ ΚΑΙ ΨΑΡΙΩΝ'!A16)</f>
        <v>6</v>
      </c>
      <c r="B238" s="72" t="str">
        <f>IF('ΚΟΝΣΕΡΒΕΣ ΚΡΕΑΤΩΝ ΚΑΙ ΨΑΡΙΩΝ'!B16="","",'ΚΟΝΣΕΡΒΕΣ ΚΡΕΑΤΩΝ ΚΑΙ ΨΑΡΙΩΝ'!B16)</f>
        <v>SEVYCO White Meat tuna (steak) 200g x 4</v>
      </c>
      <c r="C238" s="198">
        <f>IF('ΚΟΝΣΕΡΒΕΣ ΚΡΕΑΤΩΝ ΚΑΙ ΨΑΡΙΩΝ'!C16="","",'ΚΟΝΣΕΡΒΕΣ ΚΡΕΑΤΩΝ ΚΑΙ ΨΑΡΙΩΝ'!C16)</f>
        <v>7.6</v>
      </c>
      <c r="D238" s="199" t="str">
        <f>IF('ΚΟΝΣΕΡΒΕΣ ΚΡΕΑΤΩΝ ΚΑΙ ΨΑΡΙΩΝ'!D16="","",'ΚΟΝΣΕΡΒΕΣ ΚΡΕΑΤΩΝ ΚΑΙ ΨΑΡΙΩΝ'!D16)</f>
        <v/>
      </c>
      <c r="E238" s="198">
        <f>IF('ΚΟΝΣΕΡΒΕΣ ΚΡΕΑΤΩΝ ΚΑΙ ΨΑΡΙΩΝ'!E16="","",'ΚΟΝΣΕΡΒΕΣ ΚΡΕΑΤΩΝ ΚΑΙ ΨΑΡΙΩΝ'!E16)</f>
        <v>6.5</v>
      </c>
      <c r="F238" s="199" t="str">
        <f>IF('ΚΟΝΣΕΡΒΕΣ ΚΡΕΑΤΩΝ ΚΑΙ ΨΑΡΙΩΝ'!F16="","",'ΚΟΝΣΕΡΒΕΣ ΚΡΕΑΤΩΝ ΚΑΙ ΨΑΡΙΩΝ'!F16)</f>
        <v/>
      </c>
      <c r="G238" s="198">
        <f>IF('ΚΟΝΣΕΡΒΕΣ ΚΡΕΑΤΩΝ ΚΑΙ ΨΑΡΙΩΝ'!G16="","",'ΚΟΝΣΕΡΒΕΣ ΚΡΕΑΤΩΝ ΚΑΙ ΨΑΡΙΩΝ'!G16)</f>
        <v>6.99</v>
      </c>
      <c r="H238" s="199" t="str">
        <f>IF('ΚΟΝΣΕΡΒΕΣ ΚΡΕΑΤΩΝ ΚΑΙ ΨΑΡΙΩΝ'!H16="","",'ΚΟΝΣΕΡΒΕΣ ΚΡΕΑΤΩΝ ΚΑΙ ΨΑΡΙΩΝ'!H16)</f>
        <v/>
      </c>
      <c r="I238" s="198">
        <f>IF('ΚΟΝΣΕΡΒΕΣ ΚΡΕΑΤΩΝ ΚΑΙ ΨΑΡΙΩΝ'!I16="","",'ΚΟΝΣΕΡΒΕΣ ΚΡΕΑΤΩΝ ΚΑΙ ΨΑΡΙΩΝ'!I16)</f>
        <v>7.98</v>
      </c>
      <c r="J238" s="199" t="str">
        <f>IF('ΚΟΝΣΕΡΒΕΣ ΚΡΕΑΤΩΝ ΚΑΙ ΨΑΡΙΩΝ'!J16="","",'ΚΟΝΣΕΡΒΕΣ ΚΡΕΑΤΩΝ ΚΑΙ ΨΑΡΙΩΝ'!J16)</f>
        <v/>
      </c>
      <c r="K238" s="66" t="str">
        <f t="shared" si="126"/>
        <v/>
      </c>
      <c r="L238" s="359">
        <v>6.84</v>
      </c>
      <c r="M238" s="360" t="s">
        <v>259</v>
      </c>
      <c r="N238" s="375">
        <f t="shared" si="117"/>
        <v>7.6</v>
      </c>
      <c r="O238" s="376" t="str">
        <f t="shared" si="118"/>
        <v/>
      </c>
      <c r="P238" s="361">
        <v>6.5</v>
      </c>
      <c r="Q238" s="361" t="s">
        <v>259</v>
      </c>
      <c r="R238" s="375">
        <f t="shared" si="119"/>
        <v>6.5</v>
      </c>
      <c r="S238" s="379" t="str">
        <f t="shared" si="120"/>
        <v/>
      </c>
      <c r="T238" s="359">
        <v>6.99</v>
      </c>
      <c r="U238" s="360" t="s">
        <v>259</v>
      </c>
      <c r="V238" s="375">
        <f t="shared" si="121"/>
        <v>6.99</v>
      </c>
      <c r="W238" s="379" t="str">
        <f t="shared" si="122"/>
        <v/>
      </c>
      <c r="X238" s="359">
        <v>7.98</v>
      </c>
      <c r="Y238" s="360" t="s">
        <v>259</v>
      </c>
      <c r="Z238" s="375">
        <f t="shared" si="123"/>
        <v>7.98</v>
      </c>
      <c r="AA238" s="381" t="str">
        <f t="shared" si="124"/>
        <v/>
      </c>
      <c r="AB238" s="271" t="str">
        <f t="shared" si="127"/>
        <v/>
      </c>
      <c r="AC238" s="282">
        <f t="shared" si="112"/>
        <v>0.75999999999999979</v>
      </c>
      <c r="AD238" s="392">
        <f t="shared" si="113"/>
        <v>0</v>
      </c>
      <c r="AE238" s="392">
        <f t="shared" si="114"/>
        <v>0</v>
      </c>
      <c r="AF238" s="270">
        <f t="shared" si="115"/>
        <v>0</v>
      </c>
      <c r="AG238" s="256">
        <f t="shared" si="107"/>
        <v>1.4800000000000004</v>
      </c>
      <c r="AH238" s="257">
        <f t="shared" si="108"/>
        <v>0.22769230769230786</v>
      </c>
      <c r="AI238" s="258" t="str">
        <f t="shared" si="109"/>
        <v>WARNING</v>
      </c>
      <c r="AJ238" s="259">
        <f t="shared" si="110"/>
        <v>7.98</v>
      </c>
      <c r="AK238" s="351">
        <f t="shared" si="111"/>
        <v>6.5</v>
      </c>
      <c r="AL238" s="338" t="s">
        <v>380</v>
      </c>
      <c r="AM238" s="338"/>
      <c r="AN238" s="338"/>
      <c r="AO238" s="339"/>
      <c r="AP238" s="34"/>
      <c r="AQ238" s="34"/>
      <c r="AR238" s="34"/>
      <c r="AS238" s="34"/>
      <c r="AT238" s="34"/>
      <c r="BR238" s="34"/>
    </row>
    <row r="239" spans="1:70" x14ac:dyDescent="0.2">
      <c r="A239" s="63"/>
      <c r="B239" s="69"/>
      <c r="C239" s="150">
        <f>SUM(C233:C238)</f>
        <v>10.149999999999999</v>
      </c>
      <c r="D239" s="151"/>
      <c r="E239" s="150">
        <f>SUM(E233:E238)</f>
        <v>12.719999999999999</v>
      </c>
      <c r="F239" s="151"/>
      <c r="G239" s="150">
        <f>SUM(G233:G238)</f>
        <v>10.17</v>
      </c>
      <c r="H239" s="151"/>
      <c r="I239" s="150">
        <f>SUM(I233:I238)</f>
        <v>12.18</v>
      </c>
      <c r="J239" s="151"/>
      <c r="K239" s="66"/>
      <c r="L239" s="359"/>
      <c r="M239" s="360"/>
      <c r="N239" s="375"/>
      <c r="O239" s="376"/>
      <c r="P239" s="361"/>
      <c r="Q239" s="361"/>
      <c r="R239" s="375"/>
      <c r="S239" s="379"/>
      <c r="T239" s="359"/>
      <c r="U239" s="360"/>
      <c r="V239" s="375"/>
      <c r="W239" s="379"/>
      <c r="X239" s="359"/>
      <c r="Y239" s="360"/>
      <c r="Z239" s="375"/>
      <c r="AA239" s="381"/>
      <c r="AB239" s="271"/>
      <c r="AC239" s="282"/>
      <c r="AD239" s="392"/>
      <c r="AE239" s="392"/>
      <c r="AF239" s="270"/>
      <c r="AG239" s="256"/>
      <c r="AH239" s="257"/>
      <c r="AI239" s="258"/>
      <c r="AJ239" s="259"/>
      <c r="AK239" s="351"/>
      <c r="AL239" s="338"/>
      <c r="AM239" s="337"/>
      <c r="AN239" s="338"/>
      <c r="AO239" s="339"/>
      <c r="AP239" s="34"/>
      <c r="AQ239" s="34"/>
      <c r="AR239" s="34"/>
      <c r="AS239" s="34"/>
      <c r="AT239" s="34"/>
      <c r="BR239" s="34"/>
    </row>
    <row r="240" spans="1:70" ht="15.75" x14ac:dyDescent="0.25">
      <c r="A240" s="71"/>
      <c r="B240" s="70" t="s">
        <v>69</v>
      </c>
      <c r="C240" s="148"/>
      <c r="D240" s="152"/>
      <c r="E240" s="148"/>
      <c r="F240" s="152"/>
      <c r="G240" s="148"/>
      <c r="H240" s="152"/>
      <c r="I240" s="148"/>
      <c r="J240" s="152"/>
      <c r="K240" s="66"/>
      <c r="L240" s="359"/>
      <c r="M240" s="360"/>
      <c r="N240" s="375"/>
      <c r="O240" s="376"/>
      <c r="P240" s="361"/>
      <c r="Q240" s="361"/>
      <c r="R240" s="375"/>
      <c r="S240" s="379"/>
      <c r="T240" s="359"/>
      <c r="U240" s="360"/>
      <c r="V240" s="375"/>
      <c r="W240" s="379"/>
      <c r="X240" s="359"/>
      <c r="Y240" s="360"/>
      <c r="Z240" s="375"/>
      <c r="AA240" s="381"/>
      <c r="AB240" s="271"/>
      <c r="AC240" s="282"/>
      <c r="AD240" s="392"/>
      <c r="AE240" s="392"/>
      <c r="AF240" s="270"/>
      <c r="AG240" s="256"/>
      <c r="AH240" s="257"/>
      <c r="AI240" s="258"/>
      <c r="AJ240" s="259"/>
      <c r="AK240" s="351"/>
      <c r="AL240" s="338"/>
      <c r="AM240" s="337"/>
      <c r="AN240" s="338"/>
      <c r="AO240" s="339"/>
      <c r="AP240" s="34"/>
      <c r="AQ240" s="34"/>
      <c r="AR240" s="34"/>
      <c r="AS240" s="34"/>
      <c r="AT240" s="34"/>
      <c r="BR240" s="34"/>
    </row>
    <row r="241" spans="1:70" x14ac:dyDescent="0.2">
      <c r="A241" s="102">
        <f>IF('ΕΙΔΗ ΚΑΘΑΡΙΣΜΟΥ'!A11="","",'ΕΙΔΗ ΚΑΘΑΡΙΣΜΟΥ'!A11)</f>
        <v>1</v>
      </c>
      <c r="B241" s="72" t="str">
        <f>IF('ΕΙΔΗ ΚΑΘΑΡΙΣΜΟΥ'!B11="","",'ΕΙΔΗ ΚΑΘΑΡΙΣΜΟΥ'!B11)</f>
        <v>FAIRY Υγρό Πιάτων Liquid Lemon 650ml</v>
      </c>
      <c r="C241" s="198" t="str">
        <f>IF('ΕΙΔΗ ΚΑΘΑΡΙΣΜΟΥ'!C11="","",'ΕΙΔΗ ΚΑΘΑΡΙΣΜΟΥ'!C11)</f>
        <v/>
      </c>
      <c r="D241" s="199" t="str">
        <f>IF('ΕΙΔΗ ΚΑΘΑΡΙΣΜΟΥ'!D11="","",'ΕΙΔΗ ΚΑΘΑΡΙΣΜΟΥ'!D11)</f>
        <v/>
      </c>
      <c r="E241" s="198" t="str">
        <f>IF('ΕΙΔΗ ΚΑΘΑΡΙΣΜΟΥ'!E11="","",'ΕΙΔΗ ΚΑΘΑΡΙΣΜΟΥ'!E11)</f>
        <v/>
      </c>
      <c r="F241" s="199" t="str">
        <f>IF('ΕΙΔΗ ΚΑΘΑΡΙΣΜΟΥ'!F11="","",'ΕΙΔΗ ΚΑΘΑΡΙΣΜΟΥ'!F11)</f>
        <v/>
      </c>
      <c r="G241" s="198" t="str">
        <f>IF('ΕΙΔΗ ΚΑΘΑΡΙΣΜΟΥ'!G11="","",'ΕΙΔΗ ΚΑΘΑΡΙΣΜΟΥ'!G11)</f>
        <v/>
      </c>
      <c r="H241" s="199" t="str">
        <f>IF('ΕΙΔΗ ΚΑΘΑΡΙΣΜΟΥ'!H11="","",'ΕΙΔΗ ΚΑΘΑΡΙΣΜΟΥ'!H11)</f>
        <v/>
      </c>
      <c r="I241" s="198" t="str">
        <f>IF('ΕΙΔΗ ΚΑΘΑΡΙΣΜΟΥ'!I11="","",'ΕΙΔΗ ΚΑΘΑΡΙΣΜΟΥ'!I11)</f>
        <v/>
      </c>
      <c r="J241" s="199" t="str">
        <f>IF('ΕΙΔΗ ΚΑΘΑΡΙΣΜΟΥ'!J11="","",'ΕΙΔΗ ΚΑΘΑΡΙΣΜΟΥ'!J11)</f>
        <v/>
      </c>
      <c r="K241" s="66" t="str">
        <f t="shared" ref="K241:K263" si="128">IF(OR(C241="",E241="",G241="",I241=""),"DELETE","")</f>
        <v>DELETE</v>
      </c>
      <c r="L241" s="359" t="s">
        <v>259</v>
      </c>
      <c r="M241" s="360" t="s">
        <v>259</v>
      </c>
      <c r="N241" s="375" t="str">
        <f t="shared" si="117"/>
        <v/>
      </c>
      <c r="O241" s="376" t="str">
        <f t="shared" si="118"/>
        <v/>
      </c>
      <c r="P241" s="361" t="s">
        <v>259</v>
      </c>
      <c r="Q241" s="361" t="s">
        <v>259</v>
      </c>
      <c r="R241" s="375" t="str">
        <f t="shared" si="119"/>
        <v/>
      </c>
      <c r="S241" s="379" t="str">
        <f t="shared" si="120"/>
        <v/>
      </c>
      <c r="T241" s="359" t="s">
        <v>259</v>
      </c>
      <c r="U241" s="360" t="s">
        <v>259</v>
      </c>
      <c r="V241" s="375" t="str">
        <f t="shared" si="121"/>
        <v/>
      </c>
      <c r="W241" s="379" t="str">
        <f t="shared" si="122"/>
        <v/>
      </c>
      <c r="X241" s="359" t="s">
        <v>259</v>
      </c>
      <c r="Y241" s="360" t="s">
        <v>259</v>
      </c>
      <c r="Z241" s="375" t="str">
        <f t="shared" si="123"/>
        <v/>
      </c>
      <c r="AA241" s="381" t="str">
        <f t="shared" si="124"/>
        <v/>
      </c>
      <c r="AB241" s="271" t="str">
        <f t="shared" ref="AB241:AB263" si="129">IF(OR(L241="",N241="",P241="",R241="",T241="",V241="",X241="",Z241=""),"DELETE","")</f>
        <v>DELETE</v>
      </c>
      <c r="AC241" s="282" t="str">
        <f t="shared" si="112"/>
        <v/>
      </c>
      <c r="AD241" s="392" t="str">
        <f t="shared" si="113"/>
        <v/>
      </c>
      <c r="AE241" s="392" t="str">
        <f t="shared" si="114"/>
        <v/>
      </c>
      <c r="AF241" s="270" t="str">
        <f t="shared" si="115"/>
        <v/>
      </c>
      <c r="AG241" s="256" t="str">
        <f t="shared" si="107"/>
        <v/>
      </c>
      <c r="AH241" s="257" t="str">
        <f t="shared" si="108"/>
        <v/>
      </c>
      <c r="AI241" s="258" t="str">
        <f t="shared" si="109"/>
        <v/>
      </c>
      <c r="AJ241" s="259" t="str">
        <f t="shared" si="110"/>
        <v/>
      </c>
      <c r="AK241" s="351" t="str">
        <f t="shared" si="111"/>
        <v/>
      </c>
      <c r="AL241" s="338"/>
      <c r="AM241" s="337"/>
      <c r="AN241" s="338"/>
      <c r="AO241" s="339"/>
      <c r="AP241" s="34"/>
      <c r="AQ241" s="34"/>
      <c r="AR241" s="34"/>
      <c r="AS241" s="34"/>
      <c r="AT241" s="34"/>
      <c r="BR241" s="34"/>
    </row>
    <row r="242" spans="1:70" x14ac:dyDescent="0.2">
      <c r="A242" s="102">
        <f>IF('ΕΙΔΗ ΚΑΘΑΡΙΣΜΟΥ'!A12="","",'ΕΙΔΗ ΚΑΘΑΡΙΣΜΟΥ'!A12)</f>
        <v>2</v>
      </c>
      <c r="B242" s="72" t="str">
        <f>IF('ΕΙΔΗ ΚΑΘΑΡΙΣΜΟΥ'!B12="","",'ΕΙΔΗ ΚΑΘΑΡΙΣΜΟΥ'!B12)</f>
        <v>PALMOLIVE Υγρό Πιάτων Regular 750ml</v>
      </c>
      <c r="C242" s="198" t="str">
        <f>IF('ΕΙΔΗ ΚΑΘΑΡΙΣΜΟΥ'!C12="","",'ΕΙΔΗ ΚΑΘΑΡΙΣΜΟΥ'!C12)</f>
        <v/>
      </c>
      <c r="D242" s="199" t="str">
        <f>IF('ΕΙΔΗ ΚΑΘΑΡΙΣΜΟΥ'!D12="","",'ΕΙΔΗ ΚΑΘΑΡΙΣΜΟΥ'!D12)</f>
        <v/>
      </c>
      <c r="E242" s="198" t="str">
        <f>IF('ΕΙΔΗ ΚΑΘΑΡΙΣΜΟΥ'!E12="","",'ΕΙΔΗ ΚΑΘΑΡΙΣΜΟΥ'!E12)</f>
        <v/>
      </c>
      <c r="F242" s="199" t="str">
        <f>IF('ΕΙΔΗ ΚΑΘΑΡΙΣΜΟΥ'!F12="","",'ΕΙΔΗ ΚΑΘΑΡΙΣΜΟΥ'!F12)</f>
        <v/>
      </c>
      <c r="G242" s="198" t="str">
        <f>IF('ΕΙΔΗ ΚΑΘΑΡΙΣΜΟΥ'!G12="","",'ΕΙΔΗ ΚΑΘΑΡΙΣΜΟΥ'!G12)</f>
        <v/>
      </c>
      <c r="H242" s="199" t="str">
        <f>IF('ΕΙΔΗ ΚΑΘΑΡΙΣΜΟΥ'!H12="","",'ΕΙΔΗ ΚΑΘΑΡΙΣΜΟΥ'!H12)</f>
        <v/>
      </c>
      <c r="I242" s="198" t="str">
        <f>IF('ΕΙΔΗ ΚΑΘΑΡΙΣΜΟΥ'!I12="","",'ΕΙΔΗ ΚΑΘΑΡΙΣΜΟΥ'!I12)</f>
        <v/>
      </c>
      <c r="J242" s="199" t="str">
        <f>IF('ΕΙΔΗ ΚΑΘΑΡΙΣΜΟΥ'!J12="","",'ΕΙΔΗ ΚΑΘΑΡΙΣΜΟΥ'!J12)</f>
        <v/>
      </c>
      <c r="K242" s="66" t="str">
        <f t="shared" si="128"/>
        <v>DELETE</v>
      </c>
      <c r="L242" s="359" t="s">
        <v>259</v>
      </c>
      <c r="M242" s="360" t="s">
        <v>259</v>
      </c>
      <c r="N242" s="375" t="str">
        <f t="shared" si="117"/>
        <v/>
      </c>
      <c r="O242" s="376" t="str">
        <f t="shared" si="118"/>
        <v/>
      </c>
      <c r="P242" s="361">
        <v>1.85</v>
      </c>
      <c r="Q242" s="361" t="s">
        <v>259</v>
      </c>
      <c r="R242" s="375" t="str">
        <f t="shared" si="119"/>
        <v/>
      </c>
      <c r="S242" s="379" t="str">
        <f t="shared" si="120"/>
        <v/>
      </c>
      <c r="T242" s="359" t="s">
        <v>259</v>
      </c>
      <c r="U242" s="360" t="s">
        <v>259</v>
      </c>
      <c r="V242" s="375" t="str">
        <f t="shared" si="121"/>
        <v/>
      </c>
      <c r="W242" s="379" t="str">
        <f t="shared" si="122"/>
        <v/>
      </c>
      <c r="X242" s="359" t="s">
        <v>259</v>
      </c>
      <c r="Y242" s="360" t="s">
        <v>259</v>
      </c>
      <c r="Z242" s="375" t="str">
        <f t="shared" si="123"/>
        <v/>
      </c>
      <c r="AA242" s="381" t="str">
        <f t="shared" si="124"/>
        <v/>
      </c>
      <c r="AB242" s="271" t="str">
        <f t="shared" si="129"/>
        <v>DELETE</v>
      </c>
      <c r="AC242" s="282" t="str">
        <f t="shared" si="112"/>
        <v/>
      </c>
      <c r="AD242" s="392" t="str">
        <f t="shared" si="113"/>
        <v/>
      </c>
      <c r="AE242" s="392" t="str">
        <f t="shared" si="114"/>
        <v/>
      </c>
      <c r="AF242" s="270" t="str">
        <f t="shared" si="115"/>
        <v/>
      </c>
      <c r="AG242" s="256" t="str">
        <f t="shared" si="107"/>
        <v/>
      </c>
      <c r="AH242" s="257" t="str">
        <f t="shared" si="108"/>
        <v/>
      </c>
      <c r="AI242" s="258" t="str">
        <f t="shared" si="109"/>
        <v/>
      </c>
      <c r="AJ242" s="259" t="str">
        <f t="shared" si="110"/>
        <v/>
      </c>
      <c r="AK242" s="351" t="str">
        <f t="shared" si="111"/>
        <v/>
      </c>
      <c r="AL242" s="338"/>
      <c r="AM242" s="338"/>
      <c r="AN242" s="338"/>
      <c r="AO242" s="339"/>
      <c r="AP242" s="34"/>
      <c r="AQ242" s="34"/>
      <c r="AR242" s="34"/>
      <c r="AS242" s="34"/>
      <c r="AT242" s="34"/>
      <c r="BR242" s="34"/>
    </row>
    <row r="243" spans="1:70" x14ac:dyDescent="0.2">
      <c r="A243" s="102">
        <f>IF('ΕΙΔΗ ΚΑΘΑΡΙΣΜΟΥ'!A13="","",'ΕΙΔΗ ΚΑΘΑΡΙΣΜΟΥ'!A13)</f>
        <v>3</v>
      </c>
      <c r="B243" s="72" t="str">
        <f>IF('ΕΙΔΗ ΚΑΘΑΡΙΣΜΟΥ'!B13="","",'ΕΙΔΗ ΚΑΘΑΡΙΣΜΟΥ'!B13)</f>
        <v>SOMAT Dish washer detergent powder 1.2kg</v>
      </c>
      <c r="C243" s="198" t="str">
        <f>IF('ΕΙΔΗ ΚΑΘΑΡΙΣΜΟΥ'!C13="","",'ΕΙΔΗ ΚΑΘΑΡΙΣΜΟΥ'!C13)</f>
        <v/>
      </c>
      <c r="D243" s="199" t="str">
        <f>IF('ΕΙΔΗ ΚΑΘΑΡΙΣΜΟΥ'!D13="","",'ΕΙΔΗ ΚΑΘΑΡΙΣΜΟΥ'!D13)</f>
        <v/>
      </c>
      <c r="E243" s="198">
        <f>IF('ΕΙΔΗ ΚΑΘΑΡΙΣΜΟΥ'!E13="","",'ΕΙΔΗ ΚΑΘΑΡΙΣΜΟΥ'!E13)</f>
        <v>5.93</v>
      </c>
      <c r="F243" s="199" t="str">
        <f>IF('ΕΙΔΗ ΚΑΘΑΡΙΣΜΟΥ'!F13="","",'ΕΙΔΗ ΚΑΘΑΡΙΣΜΟΥ'!F13)</f>
        <v/>
      </c>
      <c r="G243" s="198" t="str">
        <f>IF('ΕΙΔΗ ΚΑΘΑΡΙΣΜΟΥ'!G13="","",'ΕΙΔΗ ΚΑΘΑΡΙΣΜΟΥ'!G13)</f>
        <v/>
      </c>
      <c r="H243" s="199" t="str">
        <f>IF('ΕΙΔΗ ΚΑΘΑΡΙΣΜΟΥ'!H13="","",'ΕΙΔΗ ΚΑΘΑΡΙΣΜΟΥ'!H13)</f>
        <v/>
      </c>
      <c r="I243" s="198">
        <f>IF('ΕΙΔΗ ΚΑΘΑΡΙΣΜΟΥ'!I13="","",'ΕΙΔΗ ΚΑΘΑΡΙΣΜΟΥ'!I13)</f>
        <v>5.86</v>
      </c>
      <c r="J243" s="199" t="str">
        <f>IF('ΕΙΔΗ ΚΑΘΑΡΙΣΜΟΥ'!J13="","",'ΕΙΔΗ ΚΑΘΑΡΙΣΜΟΥ'!J13)</f>
        <v/>
      </c>
      <c r="K243" s="66" t="str">
        <f t="shared" si="128"/>
        <v>DELETE</v>
      </c>
      <c r="L243" s="359" t="s">
        <v>259</v>
      </c>
      <c r="M243" s="360" t="s">
        <v>259</v>
      </c>
      <c r="N243" s="375" t="str">
        <f t="shared" si="117"/>
        <v/>
      </c>
      <c r="O243" s="376" t="str">
        <f t="shared" si="118"/>
        <v/>
      </c>
      <c r="P243" s="361">
        <v>5.93</v>
      </c>
      <c r="Q243" s="361" t="s">
        <v>259</v>
      </c>
      <c r="R243" s="375">
        <f t="shared" si="119"/>
        <v>5.93</v>
      </c>
      <c r="S243" s="379" t="str">
        <f t="shared" si="120"/>
        <v/>
      </c>
      <c r="T243" s="359" t="s">
        <v>259</v>
      </c>
      <c r="U243" s="360" t="s">
        <v>259</v>
      </c>
      <c r="V243" s="375" t="str">
        <f t="shared" si="121"/>
        <v/>
      </c>
      <c r="W243" s="379" t="str">
        <f t="shared" si="122"/>
        <v/>
      </c>
      <c r="X243" s="359">
        <v>5.86</v>
      </c>
      <c r="Y243" s="360" t="s">
        <v>259</v>
      </c>
      <c r="Z243" s="375">
        <f t="shared" si="123"/>
        <v>5.86</v>
      </c>
      <c r="AA243" s="381" t="str">
        <f t="shared" si="124"/>
        <v/>
      </c>
      <c r="AB243" s="271" t="str">
        <f t="shared" si="129"/>
        <v>DELETE</v>
      </c>
      <c r="AC243" s="282" t="str">
        <f t="shared" si="112"/>
        <v/>
      </c>
      <c r="AD243" s="392">
        <f t="shared" si="113"/>
        <v>0</v>
      </c>
      <c r="AE243" s="392" t="str">
        <f t="shared" si="114"/>
        <v/>
      </c>
      <c r="AF243" s="270">
        <f t="shared" si="115"/>
        <v>0</v>
      </c>
      <c r="AG243" s="256">
        <f t="shared" si="107"/>
        <v>6.9999999999999396E-2</v>
      </c>
      <c r="AH243" s="257">
        <f t="shared" si="108"/>
        <v>1.1945392491467421E-2</v>
      </c>
      <c r="AI243" s="258" t="str">
        <f t="shared" si="109"/>
        <v/>
      </c>
      <c r="AJ243" s="259">
        <f t="shared" si="110"/>
        <v>5.93</v>
      </c>
      <c r="AK243" s="351">
        <f t="shared" si="111"/>
        <v>5.86</v>
      </c>
      <c r="AL243" s="338"/>
      <c r="AM243" s="337"/>
      <c r="AN243" s="338"/>
      <c r="AO243" s="339"/>
      <c r="AP243" s="34"/>
      <c r="AQ243" s="34"/>
      <c r="AR243" s="34"/>
      <c r="AS243" s="34"/>
      <c r="AT243" s="34"/>
      <c r="BR243" s="34"/>
    </row>
    <row r="244" spans="1:70" x14ac:dyDescent="0.2">
      <c r="A244" s="102">
        <f>IF('ΕΙΔΗ ΚΑΘΑΡΙΣΜΟΥ'!A14="","",'ΕΙΔΗ ΚΑΘΑΡΙΣΜΟΥ'!A14)</f>
        <v>4</v>
      </c>
      <c r="B244" s="72" t="str">
        <f>IF('ΕΙΔΗ ΚΑΘΑΡΙΣΜΟΥ'!B14="","",'ΕΙΔΗ ΚΑΘΑΡΙΣΜΟΥ'!B14)</f>
        <v>DIXAN Coloractiv Gold Plus πράσινο 2.4kg</v>
      </c>
      <c r="C244" s="198" t="str">
        <f>IF('ΕΙΔΗ ΚΑΘΑΡΙΣΜΟΥ'!C14="","",'ΕΙΔΗ ΚΑΘΑΡΙΣΜΟΥ'!C14)</f>
        <v/>
      </c>
      <c r="D244" s="199" t="str">
        <f>IF('ΕΙΔΗ ΚΑΘΑΡΙΣΜΟΥ'!D14="","",'ΕΙΔΗ ΚΑΘΑΡΙΣΜΟΥ'!D14)</f>
        <v/>
      </c>
      <c r="E244" s="198" t="str">
        <f>IF('ΕΙΔΗ ΚΑΘΑΡΙΣΜΟΥ'!E14="","",'ΕΙΔΗ ΚΑΘΑΡΙΣΜΟΥ'!E14)</f>
        <v/>
      </c>
      <c r="F244" s="199" t="str">
        <f>IF('ΕΙΔΗ ΚΑΘΑΡΙΣΜΟΥ'!F14="","",'ΕΙΔΗ ΚΑΘΑΡΙΣΜΟΥ'!F14)</f>
        <v/>
      </c>
      <c r="G244" s="198">
        <f>IF('ΕΙΔΗ ΚΑΘΑΡΙΣΜΟΥ'!G14="","",'ΕΙΔΗ ΚΑΘΑΡΙΣΜΟΥ'!G14)</f>
        <v>8.5500000000000007</v>
      </c>
      <c r="H244" s="199" t="str">
        <f>IF('ΕΙΔΗ ΚΑΘΑΡΙΣΜΟΥ'!H14="","",'ΕΙΔΗ ΚΑΘΑΡΙΣΜΟΥ'!H14)</f>
        <v/>
      </c>
      <c r="I244" s="198" t="str">
        <f>IF('ΕΙΔΗ ΚΑΘΑΡΙΣΜΟΥ'!I14="","",'ΕΙΔΗ ΚΑΘΑΡΙΣΜΟΥ'!I14)</f>
        <v/>
      </c>
      <c r="J244" s="199" t="str">
        <f>IF('ΕΙΔΗ ΚΑΘΑΡΙΣΜΟΥ'!J14="","",'ΕΙΔΗ ΚΑΘΑΡΙΣΜΟΥ'!J14)</f>
        <v/>
      </c>
      <c r="K244" s="66" t="str">
        <f t="shared" si="128"/>
        <v>DELETE</v>
      </c>
      <c r="L244" s="359" t="s">
        <v>259</v>
      </c>
      <c r="M244" s="360" t="s">
        <v>259</v>
      </c>
      <c r="N244" s="375" t="str">
        <f t="shared" si="117"/>
        <v/>
      </c>
      <c r="O244" s="376" t="str">
        <f t="shared" si="118"/>
        <v/>
      </c>
      <c r="P244" s="361" t="s">
        <v>259</v>
      </c>
      <c r="Q244" s="361" t="s">
        <v>259</v>
      </c>
      <c r="R244" s="375" t="str">
        <f t="shared" si="119"/>
        <v/>
      </c>
      <c r="S244" s="379" t="str">
        <f t="shared" si="120"/>
        <v/>
      </c>
      <c r="T244" s="359">
        <v>8.5500000000000007</v>
      </c>
      <c r="U244" s="360" t="s">
        <v>259</v>
      </c>
      <c r="V244" s="375">
        <f t="shared" si="121"/>
        <v>8.5500000000000007</v>
      </c>
      <c r="W244" s="379" t="str">
        <f t="shared" si="122"/>
        <v/>
      </c>
      <c r="X244" s="359" t="s">
        <v>259</v>
      </c>
      <c r="Y244" s="360" t="s">
        <v>259</v>
      </c>
      <c r="Z244" s="375" t="str">
        <f t="shared" si="123"/>
        <v/>
      </c>
      <c r="AA244" s="381" t="str">
        <f t="shared" si="124"/>
        <v/>
      </c>
      <c r="AB244" s="271" t="str">
        <f t="shared" si="129"/>
        <v>DELETE</v>
      </c>
      <c r="AC244" s="282" t="str">
        <f t="shared" si="112"/>
        <v/>
      </c>
      <c r="AD244" s="392" t="str">
        <f t="shared" si="113"/>
        <v/>
      </c>
      <c r="AE244" s="392">
        <f t="shared" si="114"/>
        <v>0</v>
      </c>
      <c r="AF244" s="270" t="str">
        <f t="shared" si="115"/>
        <v/>
      </c>
      <c r="AG244" s="256">
        <f t="shared" si="107"/>
        <v>0</v>
      </c>
      <c r="AH244" s="257">
        <f t="shared" si="108"/>
        <v>0</v>
      </c>
      <c r="AI244" s="258" t="str">
        <f t="shared" si="109"/>
        <v/>
      </c>
      <c r="AJ244" s="259">
        <f t="shared" si="110"/>
        <v>8.5500000000000007</v>
      </c>
      <c r="AK244" s="351">
        <f t="shared" si="111"/>
        <v>8.5500000000000007</v>
      </c>
      <c r="AL244" s="338"/>
      <c r="AM244" s="337"/>
      <c r="AN244" s="338"/>
      <c r="AO244" s="339"/>
      <c r="AP244" s="34"/>
      <c r="AQ244" s="34"/>
      <c r="AR244" s="34"/>
      <c r="AS244" s="34"/>
      <c r="AT244" s="34"/>
      <c r="BR244" s="34"/>
    </row>
    <row r="245" spans="1:70" x14ac:dyDescent="0.2">
      <c r="A245" s="102">
        <f>IF('ΕΙΔΗ ΚΑΘΑΡΙΣΜΟΥ'!A15="","",'ΕΙΔΗ ΚΑΘΑΡΙΣΜΟΥ'!A15)</f>
        <v>5</v>
      </c>
      <c r="B245" s="72" t="str">
        <f>IF('ΕΙΔΗ ΚΑΘΑΡΙΣΜΟΥ'!B15="","",'ΕΙΔΗ ΚΑΘΑΡΙΣΜΟΥ'!B15)</f>
        <v>ΕΥΡΗΚΑ Active Care 3kg</v>
      </c>
      <c r="C245" s="198" t="str">
        <f>IF('ΕΙΔΗ ΚΑΘΑΡΙΣΜΟΥ'!C15="","",'ΕΙΔΗ ΚΑΘΑΡΙΣΜΟΥ'!C15)</f>
        <v/>
      </c>
      <c r="D245" s="199" t="str">
        <f>IF('ΕΙΔΗ ΚΑΘΑΡΙΣΜΟΥ'!D15="","",'ΕΙΔΗ ΚΑΘΑΡΙΣΜΟΥ'!D15)</f>
        <v/>
      </c>
      <c r="E245" s="198">
        <f>IF('ΕΙΔΗ ΚΑΘΑΡΙΣΜΟΥ'!E15="","",'ΕΙΔΗ ΚΑΘΑΡΙΣΜΟΥ'!E15)</f>
        <v>7.96</v>
      </c>
      <c r="F245" s="199" t="str">
        <f>IF('ΕΙΔΗ ΚΑΘΑΡΙΣΜΟΥ'!F15="","",'ΕΙΔΗ ΚΑΘΑΡΙΣΜΟΥ'!F15)</f>
        <v/>
      </c>
      <c r="G245" s="198">
        <f>IF('ΕΙΔΗ ΚΑΘΑΡΙΣΜΟΥ'!G15="","",'ΕΙΔΗ ΚΑΘΑΡΙΣΜΟΥ'!G15)</f>
        <v>7.87</v>
      </c>
      <c r="H245" s="199" t="str">
        <f>IF('ΕΙΔΗ ΚΑΘΑΡΙΣΜΟΥ'!H15="","",'ΕΙΔΗ ΚΑΘΑΡΙΣΜΟΥ'!H15)</f>
        <v/>
      </c>
      <c r="I245" s="198" t="str">
        <f>IF('ΕΙΔΗ ΚΑΘΑΡΙΣΜΟΥ'!I15="","",'ΕΙΔΗ ΚΑΘΑΡΙΣΜΟΥ'!I15)</f>
        <v/>
      </c>
      <c r="J245" s="199" t="str">
        <f>IF('ΕΙΔΗ ΚΑΘΑΡΙΣΜΟΥ'!J15="","",'ΕΙΔΗ ΚΑΘΑΡΙΣΜΟΥ'!J15)</f>
        <v/>
      </c>
      <c r="K245" s="66" t="str">
        <f t="shared" si="128"/>
        <v>DELETE</v>
      </c>
      <c r="L245" s="359" t="s">
        <v>259</v>
      </c>
      <c r="M245" s="360" t="s">
        <v>259</v>
      </c>
      <c r="N245" s="375" t="str">
        <f t="shared" si="117"/>
        <v/>
      </c>
      <c r="O245" s="376" t="str">
        <f t="shared" si="118"/>
        <v/>
      </c>
      <c r="P245" s="361">
        <v>6.3</v>
      </c>
      <c r="Q245" s="361" t="s">
        <v>258</v>
      </c>
      <c r="R245" s="375">
        <f t="shared" si="119"/>
        <v>7.96</v>
      </c>
      <c r="S245" s="379" t="str">
        <f t="shared" si="120"/>
        <v/>
      </c>
      <c r="T245" s="359">
        <v>7.87</v>
      </c>
      <c r="U245" s="360" t="s">
        <v>259</v>
      </c>
      <c r="V245" s="375">
        <f t="shared" si="121"/>
        <v>7.87</v>
      </c>
      <c r="W245" s="379" t="str">
        <f t="shared" si="122"/>
        <v/>
      </c>
      <c r="X245" s="359" t="s">
        <v>259</v>
      </c>
      <c r="Y245" s="360" t="s">
        <v>259</v>
      </c>
      <c r="Z245" s="375" t="str">
        <f t="shared" si="123"/>
        <v/>
      </c>
      <c r="AA245" s="381" t="str">
        <f t="shared" si="124"/>
        <v/>
      </c>
      <c r="AB245" s="271" t="str">
        <f t="shared" si="129"/>
        <v>DELETE</v>
      </c>
      <c r="AC245" s="282" t="str">
        <f t="shared" si="112"/>
        <v/>
      </c>
      <c r="AD245" s="392">
        <f t="shared" si="113"/>
        <v>1.6600000000000001</v>
      </c>
      <c r="AE245" s="392">
        <f t="shared" si="114"/>
        <v>0</v>
      </c>
      <c r="AF245" s="270" t="str">
        <f t="shared" si="115"/>
        <v/>
      </c>
      <c r="AG245" s="256">
        <f t="shared" si="107"/>
        <v>8.9999999999999858E-2</v>
      </c>
      <c r="AH245" s="257">
        <f t="shared" si="108"/>
        <v>1.1435832274459878E-2</v>
      </c>
      <c r="AI245" s="258" t="str">
        <f t="shared" si="109"/>
        <v/>
      </c>
      <c r="AJ245" s="259">
        <f t="shared" si="110"/>
        <v>7.96</v>
      </c>
      <c r="AK245" s="351">
        <f t="shared" si="111"/>
        <v>7.87</v>
      </c>
      <c r="AL245" s="338"/>
      <c r="AM245" s="337"/>
      <c r="AN245" s="338"/>
      <c r="AO245" s="339"/>
      <c r="AP245" s="34"/>
      <c r="AQ245" s="34"/>
      <c r="AR245" s="34"/>
      <c r="AS245" s="34"/>
      <c r="AT245" s="34"/>
      <c r="BR245" s="34"/>
    </row>
    <row r="246" spans="1:70" x14ac:dyDescent="0.2">
      <c r="A246" s="102">
        <f>IF('ΕΙΔΗ ΚΑΘΑΡΙΣΜΟΥ'!A16="","",'ΕΙΔΗ ΚΑΘΑΡΙΣΜΟΥ'!A16)</f>
        <v>6</v>
      </c>
      <c r="B246" s="72" t="str">
        <f>IF('ΕΙΔΗ ΚΑΘΑΡΙΣΜΟΥ'!B16="","",'ΕΙΔΗ ΚΑΘΑΡΙΣΜΟΥ'!B16)</f>
        <v>ARIEL Colour &amp; Style 4kg</v>
      </c>
      <c r="C246" s="198" t="str">
        <f>IF('ΕΙΔΗ ΚΑΘΑΡΙΣΜΟΥ'!C16="","",'ΕΙΔΗ ΚΑΘΑΡΙΣΜΟΥ'!C16)</f>
        <v/>
      </c>
      <c r="D246" s="199" t="str">
        <f>IF('ΕΙΔΗ ΚΑΘΑΡΙΣΜΟΥ'!D16="","",'ΕΙΔΗ ΚΑΘΑΡΙΣΜΟΥ'!D16)</f>
        <v/>
      </c>
      <c r="E246" s="198" t="str">
        <f>IF('ΕΙΔΗ ΚΑΘΑΡΙΣΜΟΥ'!E16="","",'ΕΙΔΗ ΚΑΘΑΡΙΣΜΟΥ'!E16)</f>
        <v/>
      </c>
      <c r="F246" s="199" t="str">
        <f>IF('ΕΙΔΗ ΚΑΘΑΡΙΣΜΟΥ'!F16="","",'ΕΙΔΗ ΚΑΘΑΡΙΣΜΟΥ'!F16)</f>
        <v/>
      </c>
      <c r="G246" s="198">
        <f>IF('ΕΙΔΗ ΚΑΘΑΡΙΣΜΟΥ'!G16="","",'ΕΙΔΗ ΚΑΘΑΡΙΣΜΟΥ'!G16)</f>
        <v>10.74</v>
      </c>
      <c r="H246" s="199" t="str">
        <f>IF('ΕΙΔΗ ΚΑΘΑΡΙΣΜΟΥ'!H16="","",'ΕΙΔΗ ΚΑΘΑΡΙΣΜΟΥ'!H16)</f>
        <v/>
      </c>
      <c r="I246" s="198" t="str">
        <f>IF('ΕΙΔΗ ΚΑΘΑΡΙΣΜΟΥ'!I16="","",'ΕΙΔΗ ΚΑΘΑΡΙΣΜΟΥ'!I16)</f>
        <v/>
      </c>
      <c r="J246" s="199" t="str">
        <f>IF('ΕΙΔΗ ΚΑΘΑΡΙΣΜΟΥ'!J16="","",'ΕΙΔΗ ΚΑΘΑΡΙΣΜΟΥ'!J16)</f>
        <v/>
      </c>
      <c r="K246" s="66" t="str">
        <f t="shared" si="128"/>
        <v>DELETE</v>
      </c>
      <c r="L246" s="359" t="s">
        <v>259</v>
      </c>
      <c r="M246" s="360" t="s">
        <v>259</v>
      </c>
      <c r="N246" s="375" t="str">
        <f t="shared" si="117"/>
        <v/>
      </c>
      <c r="O246" s="376" t="str">
        <f t="shared" si="118"/>
        <v/>
      </c>
      <c r="P246" s="361" t="s">
        <v>259</v>
      </c>
      <c r="Q246" s="361" t="s">
        <v>259</v>
      </c>
      <c r="R246" s="375" t="str">
        <f t="shared" si="119"/>
        <v/>
      </c>
      <c r="S246" s="379" t="str">
        <f t="shared" si="120"/>
        <v/>
      </c>
      <c r="T246" s="359">
        <v>10.74</v>
      </c>
      <c r="U246" s="360" t="s">
        <v>259</v>
      </c>
      <c r="V246" s="375">
        <f t="shared" si="121"/>
        <v>10.74</v>
      </c>
      <c r="W246" s="379" t="str">
        <f t="shared" si="122"/>
        <v/>
      </c>
      <c r="X246" s="359">
        <v>11.54</v>
      </c>
      <c r="Y246" s="360" t="s">
        <v>259</v>
      </c>
      <c r="Z246" s="375" t="str">
        <f t="shared" si="123"/>
        <v/>
      </c>
      <c r="AA246" s="381" t="str">
        <f t="shared" si="124"/>
        <v/>
      </c>
      <c r="AB246" s="271" t="str">
        <f t="shared" si="129"/>
        <v>DELETE</v>
      </c>
      <c r="AC246" s="282" t="str">
        <f t="shared" si="112"/>
        <v/>
      </c>
      <c r="AD246" s="392" t="str">
        <f t="shared" si="113"/>
        <v/>
      </c>
      <c r="AE246" s="392">
        <f t="shared" si="114"/>
        <v>0</v>
      </c>
      <c r="AF246" s="270" t="str">
        <f t="shared" si="115"/>
        <v/>
      </c>
      <c r="AG246" s="256">
        <f t="shared" si="107"/>
        <v>0</v>
      </c>
      <c r="AH246" s="257">
        <f t="shared" si="108"/>
        <v>0</v>
      </c>
      <c r="AI246" s="258" t="str">
        <f t="shared" si="109"/>
        <v/>
      </c>
      <c r="AJ246" s="259">
        <f t="shared" si="110"/>
        <v>10.74</v>
      </c>
      <c r="AK246" s="351">
        <f t="shared" si="111"/>
        <v>10.74</v>
      </c>
      <c r="AL246" s="338"/>
      <c r="AM246" s="337"/>
      <c r="AN246" s="338"/>
      <c r="AO246" s="339"/>
      <c r="AP246" s="34"/>
      <c r="AQ246" s="34"/>
      <c r="AR246" s="34"/>
      <c r="AS246" s="34"/>
      <c r="AT246" s="34"/>
      <c r="BR246" s="34"/>
    </row>
    <row r="247" spans="1:70" x14ac:dyDescent="0.2">
      <c r="A247" s="102">
        <f>IF('ΕΙΔΗ ΚΑΘΑΡΙΣΜΟΥ'!A17="","",'ΕΙΔΗ ΚΑΘΑΡΙΣΜΟΥ'!A17)</f>
        <v>7</v>
      </c>
      <c r="B247" s="72" t="str">
        <f>IF('ΕΙΔΗ ΚΑΘΑΡΙΣΜΟΥ'!B17="","",'ΕΙΔΗ ΚΑΘΑΡΙΣΜΟΥ'!B17)</f>
        <v>WIPP Express 350g</v>
      </c>
      <c r="C247" s="198" t="str">
        <f>IF('ΕΙΔΗ ΚΑΘΑΡΙΣΜΟΥ'!C17="","",'ΕΙΔΗ ΚΑΘΑΡΙΣΜΟΥ'!C17)</f>
        <v/>
      </c>
      <c r="D247" s="199" t="str">
        <f>IF('ΕΙΔΗ ΚΑΘΑΡΙΣΜΟΥ'!D17="","",'ΕΙΔΗ ΚΑΘΑΡΙΣΜΟΥ'!D17)</f>
        <v/>
      </c>
      <c r="E247" s="198">
        <f>IF('ΕΙΔΗ ΚΑΘΑΡΙΣΜΟΥ'!E17="","",'ΕΙΔΗ ΚΑΘΑΡΙΣΜΟΥ'!E17)</f>
        <v>1.0900000000000001</v>
      </c>
      <c r="F247" s="199" t="str">
        <f>IF('ΕΙΔΗ ΚΑΘΑΡΙΣΜΟΥ'!F17="","",'ΕΙΔΗ ΚΑΘΑΡΙΣΜΟΥ'!F17)</f>
        <v/>
      </c>
      <c r="G247" s="198">
        <f>IF('ΕΙΔΗ ΚΑΘΑΡΙΣΜΟΥ'!G17="","",'ΕΙΔΗ ΚΑΘΑΡΙΣΜΟΥ'!G17)</f>
        <v>1.02</v>
      </c>
      <c r="H247" s="199" t="str">
        <f>IF('ΕΙΔΗ ΚΑΘΑΡΙΣΜΟΥ'!H17="","",'ΕΙΔΗ ΚΑΘΑΡΙΣΜΟΥ'!H17)</f>
        <v/>
      </c>
      <c r="I247" s="198">
        <f>IF('ΕΙΔΗ ΚΑΘΑΡΙΣΜΟΥ'!I17="","",'ΕΙΔΗ ΚΑΘΑΡΙΣΜΟΥ'!I17)</f>
        <v>1.05</v>
      </c>
      <c r="J247" s="199" t="str">
        <f>IF('ΕΙΔΗ ΚΑΘΑΡΙΣΜΟΥ'!J17="","",'ΕΙΔΗ ΚΑΘΑΡΙΣΜΟΥ'!J17)</f>
        <v/>
      </c>
      <c r="K247" s="66" t="str">
        <f t="shared" si="128"/>
        <v>DELETE</v>
      </c>
      <c r="L247" s="359" t="s">
        <v>259</v>
      </c>
      <c r="M247" s="360" t="s">
        <v>259</v>
      </c>
      <c r="N247" s="375" t="str">
        <f t="shared" si="117"/>
        <v/>
      </c>
      <c r="O247" s="376" t="str">
        <f t="shared" si="118"/>
        <v/>
      </c>
      <c r="P247" s="361">
        <v>1.0900000000000001</v>
      </c>
      <c r="Q247" s="361" t="s">
        <v>259</v>
      </c>
      <c r="R247" s="375">
        <f t="shared" si="119"/>
        <v>1.0900000000000001</v>
      </c>
      <c r="S247" s="379" t="str">
        <f t="shared" si="120"/>
        <v/>
      </c>
      <c r="T247" s="359" t="s">
        <v>259</v>
      </c>
      <c r="U247" s="360" t="s">
        <v>259</v>
      </c>
      <c r="V247" s="375">
        <f t="shared" si="121"/>
        <v>1.02</v>
      </c>
      <c r="W247" s="379" t="str">
        <f t="shared" si="122"/>
        <v/>
      </c>
      <c r="X247" s="359">
        <v>1.05</v>
      </c>
      <c r="Y247" s="360" t="s">
        <v>259</v>
      </c>
      <c r="Z247" s="375">
        <f t="shared" si="123"/>
        <v>1.05</v>
      </c>
      <c r="AA247" s="381" t="str">
        <f t="shared" si="124"/>
        <v/>
      </c>
      <c r="AB247" s="271" t="str">
        <f t="shared" si="129"/>
        <v>DELETE</v>
      </c>
      <c r="AC247" s="282" t="str">
        <f t="shared" si="112"/>
        <v/>
      </c>
      <c r="AD247" s="392">
        <f t="shared" si="113"/>
        <v>0</v>
      </c>
      <c r="AE247" s="392" t="str">
        <f t="shared" si="114"/>
        <v/>
      </c>
      <c r="AF247" s="270">
        <f t="shared" si="115"/>
        <v>0</v>
      </c>
      <c r="AG247" s="256">
        <f t="shared" si="107"/>
        <v>7.0000000000000062E-2</v>
      </c>
      <c r="AH247" s="257">
        <f t="shared" si="108"/>
        <v>6.8627450980392135E-2</v>
      </c>
      <c r="AI247" s="258" t="str">
        <f t="shared" si="109"/>
        <v/>
      </c>
      <c r="AJ247" s="259">
        <f t="shared" si="110"/>
        <v>1.0900000000000001</v>
      </c>
      <c r="AK247" s="351">
        <f t="shared" si="111"/>
        <v>1.02</v>
      </c>
      <c r="AL247" s="338"/>
      <c r="AM247" s="337"/>
      <c r="AN247" s="338"/>
      <c r="AO247" s="339"/>
      <c r="AP247" s="34"/>
      <c r="AQ247" s="34"/>
      <c r="AR247" s="34"/>
      <c r="AS247" s="34"/>
      <c r="AT247" s="34"/>
      <c r="BR247" s="34"/>
    </row>
    <row r="248" spans="1:70" x14ac:dyDescent="0.2">
      <c r="A248" s="102">
        <f>IF('ΕΙΔΗ ΚΑΘΑΡΙΣΜΟΥ'!A18="","",'ΕΙΔΗ ΚΑΘΑΡΙΣΜΟΥ'!A18)</f>
        <v>8</v>
      </c>
      <c r="B248" s="72" t="str">
        <f>IF('ΕΙΔΗ ΚΑΘΑΡΙΣΜΟΥ'!B18="","",'ΕΙΔΗ ΚΑΘΑΡΙΣΜΟΥ'!B18)</f>
        <v>COMFORT Wild Rose 2L</v>
      </c>
      <c r="C248" s="198" t="str">
        <f>IF('ΕΙΔΗ ΚΑΘΑΡΙΣΜΟΥ'!C18="","",'ΕΙΔΗ ΚΑΘΑΡΙΣΜΟΥ'!C18)</f>
        <v/>
      </c>
      <c r="D248" s="199" t="str">
        <f>IF('ΕΙΔΗ ΚΑΘΑΡΙΣΜΟΥ'!D18="","",'ΕΙΔΗ ΚΑΘΑΡΙΣΜΟΥ'!D18)</f>
        <v/>
      </c>
      <c r="E248" s="198">
        <f>IF('ΕΙΔΗ ΚΑΘΑΡΙΣΜΟΥ'!E18="","",'ΕΙΔΗ ΚΑΘΑΡΙΣΜΟΥ'!E18)</f>
        <v>2.5</v>
      </c>
      <c r="F248" s="199" t="str">
        <f>IF('ΕΙΔΗ ΚΑΘΑΡΙΣΜΟΥ'!F18="","",'ΕΙΔΗ ΚΑΘΑΡΙΣΜΟΥ'!F18)</f>
        <v>*</v>
      </c>
      <c r="G248" s="198">
        <f>IF('ΕΙΔΗ ΚΑΘΑΡΙΣΜΟΥ'!G18="","",'ΕΙΔΗ ΚΑΘΑΡΙΣΜΟΥ'!G18)</f>
        <v>2.36</v>
      </c>
      <c r="H248" s="199" t="str">
        <f>IF('ΕΙΔΗ ΚΑΘΑΡΙΣΜΟΥ'!H18="","",'ΕΙΔΗ ΚΑΘΑΡΙΣΜΟΥ'!H18)</f>
        <v>*</v>
      </c>
      <c r="I248" s="198">
        <f>IF('ΕΙΔΗ ΚΑΘΑΡΙΣΜΟΥ'!I18="","",'ΕΙΔΗ ΚΑΘΑΡΙΣΜΟΥ'!I18)</f>
        <v>3.55</v>
      </c>
      <c r="J248" s="199" t="str">
        <f>IF('ΕΙΔΗ ΚΑΘΑΡΙΣΜΟΥ'!J18="","",'ΕΙΔΗ ΚΑΘΑΡΙΣΜΟΥ'!J18)</f>
        <v/>
      </c>
      <c r="K248" s="66" t="str">
        <f t="shared" si="128"/>
        <v>DELETE</v>
      </c>
      <c r="L248" s="359" t="s">
        <v>259</v>
      </c>
      <c r="M248" s="360" t="s">
        <v>259</v>
      </c>
      <c r="N248" s="375" t="str">
        <f t="shared" si="117"/>
        <v/>
      </c>
      <c r="O248" s="376" t="str">
        <f t="shared" si="118"/>
        <v/>
      </c>
      <c r="P248" s="361">
        <v>2.5</v>
      </c>
      <c r="Q248" s="361" t="s">
        <v>258</v>
      </c>
      <c r="R248" s="375">
        <f t="shared" si="119"/>
        <v>2.5</v>
      </c>
      <c r="S248" s="379" t="str">
        <f t="shared" si="120"/>
        <v>*</v>
      </c>
      <c r="T248" s="359">
        <v>3.36</v>
      </c>
      <c r="U248" s="360" t="s">
        <v>259</v>
      </c>
      <c r="V248" s="375">
        <f t="shared" si="121"/>
        <v>2.36</v>
      </c>
      <c r="W248" s="379" t="str">
        <f t="shared" si="122"/>
        <v>*</v>
      </c>
      <c r="X248" s="359">
        <v>3.55</v>
      </c>
      <c r="Y248" s="360" t="s">
        <v>259</v>
      </c>
      <c r="Z248" s="375">
        <f t="shared" si="123"/>
        <v>3.55</v>
      </c>
      <c r="AA248" s="381" t="str">
        <f t="shared" si="124"/>
        <v/>
      </c>
      <c r="AB248" s="271" t="str">
        <f t="shared" si="129"/>
        <v>DELETE</v>
      </c>
      <c r="AC248" s="282" t="str">
        <f t="shared" si="112"/>
        <v/>
      </c>
      <c r="AD248" s="392">
        <f t="shared" si="113"/>
        <v>0</v>
      </c>
      <c r="AE248" s="392">
        <f t="shared" si="114"/>
        <v>-1</v>
      </c>
      <c r="AF248" s="270">
        <f t="shared" si="115"/>
        <v>0</v>
      </c>
      <c r="AG248" s="256">
        <f t="shared" si="107"/>
        <v>1.19</v>
      </c>
      <c r="AH248" s="257">
        <f t="shared" si="108"/>
        <v>0.50423728813559321</v>
      </c>
      <c r="AI248" s="258" t="str">
        <f t="shared" si="109"/>
        <v>WARNING</v>
      </c>
      <c r="AJ248" s="259">
        <f t="shared" si="110"/>
        <v>3.55</v>
      </c>
      <c r="AK248" s="351">
        <f t="shared" si="111"/>
        <v>2.36</v>
      </c>
      <c r="AL248" s="338"/>
      <c r="AM248" s="337"/>
      <c r="AN248" s="338"/>
      <c r="AO248" s="339"/>
      <c r="AP248" s="34"/>
      <c r="AQ248" s="34"/>
      <c r="AR248" s="34"/>
      <c r="AS248" s="34"/>
      <c r="AT248" s="34"/>
      <c r="BR248" s="34"/>
    </row>
    <row r="249" spans="1:70" x14ac:dyDescent="0.2">
      <c r="A249" s="102">
        <f>IF('ΕΙΔΗ ΚΑΘΑΡΙΣΜΟΥ'!A19="","",'ΕΙΔΗ ΚΑΘΑΡΙΣΜΟΥ'!A19)</f>
        <v>9</v>
      </c>
      <c r="B249" s="72" t="str">
        <f>IF('ΕΙΔΗ ΚΑΘΑΡΙΣΜΟΥ'!B19="","",'ΕΙΔΗ ΚΑΘΑΡΙΣΜΟΥ'!B19)</f>
        <v>VERNEL Sensitive 1.5L</v>
      </c>
      <c r="C249" s="198" t="str">
        <f>IF('ΕΙΔΗ ΚΑΘΑΡΙΣΜΟΥ'!C19="","",'ΕΙΔΗ ΚΑΘΑΡΙΣΜΟΥ'!C19)</f>
        <v/>
      </c>
      <c r="D249" s="199" t="str">
        <f>IF('ΕΙΔΗ ΚΑΘΑΡΙΣΜΟΥ'!D19="","",'ΕΙΔΗ ΚΑΘΑΡΙΣΜΟΥ'!D19)</f>
        <v/>
      </c>
      <c r="E249" s="198">
        <f>IF('ΕΙΔΗ ΚΑΘΑΡΙΣΜΟΥ'!E19="","",'ΕΙΔΗ ΚΑΘΑΡΙΣΜΟΥ'!E19)</f>
        <v>2.5</v>
      </c>
      <c r="F249" s="199" t="str">
        <f>IF('ΕΙΔΗ ΚΑΘΑΡΙΣΜΟΥ'!F19="","",'ΕΙΔΗ ΚΑΘΑΡΙΣΜΟΥ'!F19)</f>
        <v/>
      </c>
      <c r="G249" s="198" t="str">
        <f>IF('ΕΙΔΗ ΚΑΘΑΡΙΣΜΟΥ'!G19="","",'ΕΙΔΗ ΚΑΘΑΡΙΣΜΟΥ'!G19)</f>
        <v/>
      </c>
      <c r="H249" s="199" t="str">
        <f>IF('ΕΙΔΗ ΚΑΘΑΡΙΣΜΟΥ'!H19="","",'ΕΙΔΗ ΚΑΘΑΡΙΣΜΟΥ'!H19)</f>
        <v/>
      </c>
      <c r="I249" s="198">
        <f>IF('ΕΙΔΗ ΚΑΘΑΡΙΣΜΟΥ'!I19="","",'ΕΙΔΗ ΚΑΘΑΡΙΣΜΟΥ'!I19)</f>
        <v>2.59</v>
      </c>
      <c r="J249" s="199" t="str">
        <f>IF('ΕΙΔΗ ΚΑΘΑΡΙΣΜΟΥ'!J19="","",'ΕΙΔΗ ΚΑΘΑΡΙΣΜΟΥ'!J19)</f>
        <v/>
      </c>
      <c r="K249" s="66" t="str">
        <f t="shared" si="128"/>
        <v>DELETE</v>
      </c>
      <c r="L249" s="359" t="s">
        <v>259</v>
      </c>
      <c r="M249" s="360" t="s">
        <v>259</v>
      </c>
      <c r="N249" s="375" t="str">
        <f t="shared" si="117"/>
        <v/>
      </c>
      <c r="O249" s="376" t="str">
        <f t="shared" si="118"/>
        <v/>
      </c>
      <c r="P249" s="361">
        <v>2.5</v>
      </c>
      <c r="Q249" s="361" t="s">
        <v>259</v>
      </c>
      <c r="R249" s="375">
        <f t="shared" si="119"/>
        <v>2.5</v>
      </c>
      <c r="S249" s="379" t="str">
        <f t="shared" si="120"/>
        <v/>
      </c>
      <c r="T249" s="359" t="s">
        <v>259</v>
      </c>
      <c r="U249" s="360" t="s">
        <v>259</v>
      </c>
      <c r="V249" s="375" t="str">
        <f t="shared" si="121"/>
        <v/>
      </c>
      <c r="W249" s="379" t="str">
        <f t="shared" si="122"/>
        <v/>
      </c>
      <c r="X249" s="359">
        <v>2.67</v>
      </c>
      <c r="Y249" s="360" t="s">
        <v>259</v>
      </c>
      <c r="Z249" s="375">
        <f t="shared" si="123"/>
        <v>2.59</v>
      </c>
      <c r="AA249" s="381" t="str">
        <f t="shared" si="124"/>
        <v/>
      </c>
      <c r="AB249" s="271" t="str">
        <f t="shared" si="129"/>
        <v>DELETE</v>
      </c>
      <c r="AC249" s="282" t="str">
        <f t="shared" si="112"/>
        <v/>
      </c>
      <c r="AD249" s="392">
        <f t="shared" si="113"/>
        <v>0</v>
      </c>
      <c r="AE249" s="392" t="str">
        <f t="shared" si="114"/>
        <v/>
      </c>
      <c r="AF249" s="270">
        <f t="shared" si="115"/>
        <v>-8.0000000000000071E-2</v>
      </c>
      <c r="AG249" s="256">
        <f t="shared" si="107"/>
        <v>8.9999999999999858E-2</v>
      </c>
      <c r="AH249" s="257">
        <f t="shared" si="108"/>
        <v>3.6000000000000032E-2</v>
      </c>
      <c r="AI249" s="258" t="str">
        <f t="shared" si="109"/>
        <v/>
      </c>
      <c r="AJ249" s="259">
        <f t="shared" si="110"/>
        <v>2.59</v>
      </c>
      <c r="AK249" s="351">
        <f t="shared" si="111"/>
        <v>2.5</v>
      </c>
      <c r="AL249" s="338" t="s">
        <v>375</v>
      </c>
      <c r="AM249" s="337"/>
      <c r="AN249" s="338"/>
      <c r="AO249" s="339"/>
      <c r="AP249" s="34"/>
      <c r="AQ249" s="34"/>
      <c r="AR249" s="34"/>
      <c r="AS249" s="34"/>
      <c r="AT249" s="34"/>
      <c r="BR249" s="34"/>
    </row>
    <row r="250" spans="1:70" x14ac:dyDescent="0.2">
      <c r="A250" s="102">
        <f>IF('ΕΙΔΗ ΚΑΘΑΡΙΣΜΟΥ'!A20="","",'ΕΙΔΗ ΚΑΘΑΡΙΣΜΟΥ'!A20)</f>
        <v>10</v>
      </c>
      <c r="B250" s="72" t="str">
        <f>IF('ΕΙΔΗ ΚΑΘΑΡΙΣΜΟΥ'!B20="","",'ΕΙΔΗ ΚΑΘΑΡΙΣΜΟΥ'!B20)</f>
        <v>SOUPLINE peach milk &amp; soft almond 2L</v>
      </c>
      <c r="C250" s="198" t="str">
        <f>IF('ΕΙΔΗ ΚΑΘΑΡΙΣΜΟΥ'!C20="","",'ΕΙΔΗ ΚΑΘΑΡΙΣΜΟΥ'!C20)</f>
        <v/>
      </c>
      <c r="D250" s="199" t="str">
        <f>IF('ΕΙΔΗ ΚΑΘΑΡΙΣΜΟΥ'!D20="","",'ΕΙΔΗ ΚΑΘΑΡΙΣΜΟΥ'!D20)</f>
        <v/>
      </c>
      <c r="E250" s="198" t="str">
        <f>IF('ΕΙΔΗ ΚΑΘΑΡΙΣΜΟΥ'!E20="","",'ΕΙΔΗ ΚΑΘΑΡΙΣΜΟΥ'!E20)</f>
        <v/>
      </c>
      <c r="F250" s="199" t="str">
        <f>IF('ΕΙΔΗ ΚΑΘΑΡΙΣΜΟΥ'!F20="","",'ΕΙΔΗ ΚΑΘΑΡΙΣΜΟΥ'!F20)</f>
        <v/>
      </c>
      <c r="G250" s="198" t="str">
        <f>IF('ΕΙΔΗ ΚΑΘΑΡΙΣΜΟΥ'!G20="","",'ΕΙΔΗ ΚΑΘΑΡΙΣΜΟΥ'!G20)</f>
        <v/>
      </c>
      <c r="H250" s="199" t="str">
        <f>IF('ΕΙΔΗ ΚΑΘΑΡΙΣΜΟΥ'!H20="","",'ΕΙΔΗ ΚΑΘΑΡΙΣΜΟΥ'!H20)</f>
        <v/>
      </c>
      <c r="I250" s="198" t="str">
        <f>IF('ΕΙΔΗ ΚΑΘΑΡΙΣΜΟΥ'!I20="","",'ΕΙΔΗ ΚΑΘΑΡΙΣΜΟΥ'!I20)</f>
        <v/>
      </c>
      <c r="J250" s="199" t="str">
        <f>IF('ΕΙΔΗ ΚΑΘΑΡΙΣΜΟΥ'!J20="","",'ΕΙΔΗ ΚΑΘΑΡΙΣΜΟΥ'!J20)</f>
        <v/>
      </c>
      <c r="K250" s="66" t="str">
        <f t="shared" si="128"/>
        <v>DELETE</v>
      </c>
      <c r="L250" s="359" t="s">
        <v>259</v>
      </c>
      <c r="M250" s="360" t="s">
        <v>259</v>
      </c>
      <c r="N250" s="375" t="str">
        <f t="shared" si="117"/>
        <v/>
      </c>
      <c r="O250" s="376" t="str">
        <f t="shared" si="118"/>
        <v/>
      </c>
      <c r="P250" s="361" t="s">
        <v>259</v>
      </c>
      <c r="Q250" s="361" t="s">
        <v>259</v>
      </c>
      <c r="R250" s="375" t="str">
        <f t="shared" si="119"/>
        <v/>
      </c>
      <c r="S250" s="379" t="str">
        <f t="shared" si="120"/>
        <v/>
      </c>
      <c r="T250" s="359" t="s">
        <v>259</v>
      </c>
      <c r="U250" s="360" t="s">
        <v>259</v>
      </c>
      <c r="V250" s="375" t="str">
        <f t="shared" si="121"/>
        <v/>
      </c>
      <c r="W250" s="379" t="str">
        <f t="shared" si="122"/>
        <v/>
      </c>
      <c r="X250" s="359" t="s">
        <v>259</v>
      </c>
      <c r="Y250" s="360" t="s">
        <v>259</v>
      </c>
      <c r="Z250" s="375" t="str">
        <f t="shared" si="123"/>
        <v/>
      </c>
      <c r="AA250" s="381" t="str">
        <f t="shared" si="124"/>
        <v/>
      </c>
      <c r="AB250" s="271" t="str">
        <f t="shared" si="129"/>
        <v>DELETE</v>
      </c>
      <c r="AC250" s="282" t="str">
        <f t="shared" si="112"/>
        <v/>
      </c>
      <c r="AD250" s="392" t="str">
        <f t="shared" si="113"/>
        <v/>
      </c>
      <c r="AE250" s="392" t="str">
        <f t="shared" si="114"/>
        <v/>
      </c>
      <c r="AF250" s="270" t="str">
        <f t="shared" si="115"/>
        <v/>
      </c>
      <c r="AG250" s="256" t="str">
        <f t="shared" si="107"/>
        <v/>
      </c>
      <c r="AH250" s="257" t="str">
        <f t="shared" si="108"/>
        <v/>
      </c>
      <c r="AI250" s="258" t="str">
        <f t="shared" si="109"/>
        <v/>
      </c>
      <c r="AJ250" s="259" t="str">
        <f t="shared" si="110"/>
        <v/>
      </c>
      <c r="AK250" s="351" t="str">
        <f t="shared" si="111"/>
        <v/>
      </c>
      <c r="AL250" s="338"/>
      <c r="AM250" s="337"/>
      <c r="AN250" s="338"/>
      <c r="AO250" s="339"/>
      <c r="AP250" s="34"/>
      <c r="AQ250" s="34"/>
      <c r="AR250" s="34"/>
      <c r="AS250" s="34"/>
      <c r="AT250" s="34"/>
      <c r="BR250" s="34"/>
    </row>
    <row r="251" spans="1:70" x14ac:dyDescent="0.2">
      <c r="A251" s="102">
        <f>IF('ΕΙΔΗ ΚΑΘΑΡΙΣΜΟΥ'!A21="","",'ΕΙΔΗ ΚΑΘΑΡΙΣΜΟΥ'!A21)</f>
        <v>11</v>
      </c>
      <c r="B251" s="72" t="str">
        <f>IF('ΕΙΔΗ ΚΑΘΑΡΙΣΜΟΥ'!B21="","",'ΕΙΔΗ ΚΑΘΑΡΙΣΜΟΥ'!B21)</f>
        <v>FIORO Green Fresh 500ml</v>
      </c>
      <c r="C251" s="198" t="str">
        <f>IF('ΕΙΔΗ ΚΑΘΑΡΙΣΜΟΥ'!C21="","",'ΕΙΔΗ ΚΑΘΑΡΙΣΜΟΥ'!C21)</f>
        <v/>
      </c>
      <c r="D251" s="199" t="str">
        <f>IF('ΕΙΔΗ ΚΑΘΑΡΙΣΜΟΥ'!D21="","",'ΕΙΔΗ ΚΑΘΑΡΙΣΜΟΥ'!D21)</f>
        <v/>
      </c>
      <c r="E251" s="198">
        <f>IF('ΕΙΔΗ ΚΑΘΑΡΙΣΜΟΥ'!E21="","",'ΕΙΔΗ ΚΑΘΑΡΙΣΜΟΥ'!E21)</f>
        <v>1.62</v>
      </c>
      <c r="F251" s="199" t="str">
        <f>IF('ΕΙΔΗ ΚΑΘΑΡΙΣΜΟΥ'!F21="","",'ΕΙΔΗ ΚΑΘΑΡΙΣΜΟΥ'!F21)</f>
        <v/>
      </c>
      <c r="G251" s="198" t="str">
        <f>IF('ΕΙΔΗ ΚΑΘΑΡΙΣΜΟΥ'!G21="","",'ΕΙΔΗ ΚΑΘΑΡΙΣΜΟΥ'!G21)</f>
        <v/>
      </c>
      <c r="H251" s="199" t="str">
        <f>IF('ΕΙΔΗ ΚΑΘΑΡΙΣΜΟΥ'!H21="","",'ΕΙΔΗ ΚΑΘΑΡΙΣΜΟΥ'!H21)</f>
        <v/>
      </c>
      <c r="I251" s="198">
        <f>IF('ΕΙΔΗ ΚΑΘΑΡΙΣΜΟΥ'!I21="","",'ΕΙΔΗ ΚΑΘΑΡΙΣΜΟΥ'!I21)</f>
        <v>1.63</v>
      </c>
      <c r="J251" s="199" t="str">
        <f>IF('ΕΙΔΗ ΚΑΘΑΡΙΣΜΟΥ'!J21="","",'ΕΙΔΗ ΚΑΘΑΡΙΣΜΟΥ'!J21)</f>
        <v/>
      </c>
      <c r="K251" s="66" t="str">
        <f t="shared" si="128"/>
        <v>DELETE</v>
      </c>
      <c r="L251" s="359" t="s">
        <v>259</v>
      </c>
      <c r="M251" s="360" t="s">
        <v>259</v>
      </c>
      <c r="N251" s="375" t="str">
        <f t="shared" si="117"/>
        <v/>
      </c>
      <c r="O251" s="376" t="str">
        <f t="shared" si="118"/>
        <v/>
      </c>
      <c r="P251" s="361">
        <v>1.62</v>
      </c>
      <c r="Q251" s="361" t="s">
        <v>259</v>
      </c>
      <c r="R251" s="375">
        <f t="shared" si="119"/>
        <v>1.62</v>
      </c>
      <c r="S251" s="379" t="str">
        <f t="shared" si="120"/>
        <v/>
      </c>
      <c r="T251" s="359" t="s">
        <v>259</v>
      </c>
      <c r="U251" s="360" t="s">
        <v>259</v>
      </c>
      <c r="V251" s="375" t="str">
        <f t="shared" si="121"/>
        <v/>
      </c>
      <c r="W251" s="379" t="str">
        <f t="shared" si="122"/>
        <v/>
      </c>
      <c r="X251" s="359">
        <v>1.63</v>
      </c>
      <c r="Y251" s="360" t="s">
        <v>259</v>
      </c>
      <c r="Z251" s="375">
        <f t="shared" si="123"/>
        <v>1.63</v>
      </c>
      <c r="AA251" s="381" t="str">
        <f t="shared" si="124"/>
        <v/>
      </c>
      <c r="AB251" s="271" t="str">
        <f t="shared" si="129"/>
        <v>DELETE</v>
      </c>
      <c r="AC251" s="282" t="str">
        <f t="shared" si="112"/>
        <v/>
      </c>
      <c r="AD251" s="392">
        <f t="shared" si="113"/>
        <v>0</v>
      </c>
      <c r="AE251" s="392" t="str">
        <f t="shared" si="114"/>
        <v/>
      </c>
      <c r="AF251" s="270">
        <f t="shared" si="115"/>
        <v>0</v>
      </c>
      <c r="AG251" s="256">
        <f t="shared" si="107"/>
        <v>9.9999999999997868E-3</v>
      </c>
      <c r="AH251" s="257">
        <f t="shared" si="108"/>
        <v>6.1728395061726449E-3</v>
      </c>
      <c r="AI251" s="258" t="str">
        <f t="shared" si="109"/>
        <v/>
      </c>
      <c r="AJ251" s="259">
        <f t="shared" si="110"/>
        <v>1.63</v>
      </c>
      <c r="AK251" s="351">
        <f t="shared" si="111"/>
        <v>1.62</v>
      </c>
      <c r="AL251" s="338"/>
      <c r="AM251" s="337"/>
      <c r="AN251" s="338"/>
      <c r="AO251" s="339"/>
      <c r="AP251" s="34"/>
      <c r="AQ251" s="34"/>
      <c r="AR251" s="34"/>
      <c r="AS251" s="34"/>
      <c r="AT251" s="34"/>
      <c r="BR251" s="34"/>
    </row>
    <row r="252" spans="1:70" x14ac:dyDescent="0.2">
      <c r="A252" s="102">
        <f>IF('ΕΙΔΗ ΚΑΘΑΡΙΣΜΟΥ'!A22="","",'ΕΙΔΗ ΚΑΘΑΡΙΣΜΟΥ'!A22)</f>
        <v>12</v>
      </c>
      <c r="B252" s="72" t="str">
        <f>IF('ΕΙΔΗ ΚΑΘΑΡΙΣΜΟΥ'!B22="","",'ΕΙΔΗ ΚΑΘΑΡΙΣΜΟΥ'!B22)</f>
        <v>TOPINE Plus (κόκκινο) 1000ml</v>
      </c>
      <c r="C252" s="198">
        <f>IF('ΕΙΔΗ ΚΑΘΑΡΙΣΜΟΥ'!C22="","",'ΕΙΔΗ ΚΑΘΑΡΙΣΜΟΥ'!C22)</f>
        <v>2.79</v>
      </c>
      <c r="D252" s="199" t="str">
        <f>IF('ΕΙΔΗ ΚΑΘΑΡΙΣΜΟΥ'!D22="","",'ΕΙΔΗ ΚΑΘΑΡΙΣΜΟΥ'!D22)</f>
        <v/>
      </c>
      <c r="E252" s="198" t="str">
        <f>IF('ΕΙΔΗ ΚΑΘΑΡΙΣΜΟΥ'!E22="","",'ΕΙΔΗ ΚΑΘΑΡΙΣΜΟΥ'!E22)</f>
        <v/>
      </c>
      <c r="F252" s="199" t="str">
        <f>IF('ΕΙΔΗ ΚΑΘΑΡΙΣΜΟΥ'!F22="","",'ΕΙΔΗ ΚΑΘΑΡΙΣΜΟΥ'!F22)</f>
        <v/>
      </c>
      <c r="G252" s="198">
        <f>IF('ΕΙΔΗ ΚΑΘΑΡΙΣΜΟΥ'!G22="","",'ΕΙΔΗ ΚΑΘΑΡΙΣΜΟΥ'!G22)</f>
        <v>2.34</v>
      </c>
      <c r="H252" s="199" t="str">
        <f>IF('ΕΙΔΗ ΚΑΘΑΡΙΣΜΟΥ'!H22="","",'ΕΙΔΗ ΚΑΘΑΡΙΣΜΟΥ'!H22)</f>
        <v>*</v>
      </c>
      <c r="I252" s="198">
        <f>IF('ΕΙΔΗ ΚΑΘΑΡΙΣΜΟΥ'!I22="","",'ΕΙΔΗ ΚΑΘΑΡΙΣΜΟΥ'!I22)</f>
        <v>3.36</v>
      </c>
      <c r="J252" s="199" t="str">
        <f>IF('ΕΙΔΗ ΚΑΘΑΡΙΣΜΟΥ'!J22="","",'ΕΙΔΗ ΚΑΘΑΡΙΣΜΟΥ'!J22)</f>
        <v>*</v>
      </c>
      <c r="K252" s="66" t="str">
        <f t="shared" si="128"/>
        <v>DELETE</v>
      </c>
      <c r="L252" s="359">
        <v>2.79</v>
      </c>
      <c r="M252" s="360" t="s">
        <v>259</v>
      </c>
      <c r="N252" s="375">
        <f t="shared" si="117"/>
        <v>2.79</v>
      </c>
      <c r="O252" s="376" t="str">
        <f t="shared" si="118"/>
        <v/>
      </c>
      <c r="P252" s="361" t="s">
        <v>259</v>
      </c>
      <c r="Q252" s="361" t="s">
        <v>259</v>
      </c>
      <c r="R252" s="375" t="str">
        <f t="shared" si="119"/>
        <v/>
      </c>
      <c r="S252" s="379" t="str">
        <f t="shared" si="120"/>
        <v/>
      </c>
      <c r="T252" s="359">
        <v>2.34</v>
      </c>
      <c r="U252" s="360" t="s">
        <v>258</v>
      </c>
      <c r="V252" s="375">
        <f t="shared" si="121"/>
        <v>2.34</v>
      </c>
      <c r="W252" s="379" t="str">
        <f t="shared" si="122"/>
        <v>*</v>
      </c>
      <c r="X252" s="359">
        <v>3.36</v>
      </c>
      <c r="Y252" s="360" t="s">
        <v>258</v>
      </c>
      <c r="Z252" s="375">
        <f t="shared" si="123"/>
        <v>3.36</v>
      </c>
      <c r="AA252" s="381" t="str">
        <f t="shared" si="124"/>
        <v>*</v>
      </c>
      <c r="AB252" s="271" t="str">
        <f t="shared" si="129"/>
        <v>DELETE</v>
      </c>
      <c r="AC252" s="282">
        <f t="shared" si="112"/>
        <v>0</v>
      </c>
      <c r="AD252" s="392" t="str">
        <f t="shared" si="113"/>
        <v/>
      </c>
      <c r="AE252" s="392">
        <f t="shared" si="114"/>
        <v>0</v>
      </c>
      <c r="AF252" s="270">
        <f t="shared" si="115"/>
        <v>0</v>
      </c>
      <c r="AG252" s="256">
        <f t="shared" si="107"/>
        <v>1.02</v>
      </c>
      <c r="AH252" s="257">
        <f t="shared" si="108"/>
        <v>0.4358974358974359</v>
      </c>
      <c r="AI252" s="258" t="str">
        <f t="shared" si="109"/>
        <v>WARNING</v>
      </c>
      <c r="AJ252" s="259">
        <f t="shared" si="110"/>
        <v>3.36</v>
      </c>
      <c r="AK252" s="351">
        <f t="shared" si="111"/>
        <v>2.34</v>
      </c>
      <c r="AL252" s="338"/>
      <c r="AM252" s="337"/>
      <c r="AN252" s="338"/>
      <c r="AO252" s="339"/>
      <c r="AP252" s="34"/>
      <c r="AQ252" s="34"/>
      <c r="AR252" s="34"/>
      <c r="AS252" s="34"/>
      <c r="AT252" s="34"/>
      <c r="BR252" s="34"/>
    </row>
    <row r="253" spans="1:70" x14ac:dyDescent="0.2">
      <c r="A253" s="102">
        <f>IF('ΕΙΔΗ ΚΑΘΑΡΙΣΜΟΥ'!A23="","",'ΕΙΔΗ ΚΑΘΑΡΙΣΜΟΥ'!A23)</f>
        <v>13</v>
      </c>
      <c r="B253" s="72" t="str">
        <f>IF('ΕΙΔΗ ΚΑΘΑΡΙΣΜΟΥ'!B23="","",'ΕΙΔΗ ΚΑΘΑΡΙΣΜΟΥ'!B23)</f>
        <v>DOMESTOS Citrus Fresh Bleach κίτρινο 750ml</v>
      </c>
      <c r="C253" s="198" t="str">
        <f>IF('ΕΙΔΗ ΚΑΘΑΡΙΣΜΟΥ'!C23="","",'ΕΙΔΗ ΚΑΘΑΡΙΣΜΟΥ'!C23)</f>
        <v/>
      </c>
      <c r="D253" s="199" t="str">
        <f>IF('ΕΙΔΗ ΚΑΘΑΡΙΣΜΟΥ'!D23="","",'ΕΙΔΗ ΚΑΘΑΡΙΣΜΟΥ'!D23)</f>
        <v>*</v>
      </c>
      <c r="E253" s="198" t="str">
        <f>IF('ΕΙΔΗ ΚΑΘΑΡΙΣΜΟΥ'!E23="","",'ΕΙΔΗ ΚΑΘΑΡΙΣΜΟΥ'!E23)</f>
        <v/>
      </c>
      <c r="F253" s="199" t="str">
        <f>IF('ΕΙΔΗ ΚΑΘΑΡΙΣΜΟΥ'!F23="","",'ΕΙΔΗ ΚΑΘΑΡΙΣΜΟΥ'!F23)</f>
        <v/>
      </c>
      <c r="G253" s="198" t="str">
        <f>IF('ΕΙΔΗ ΚΑΘΑΡΙΣΜΟΥ'!G23="","",'ΕΙΔΗ ΚΑΘΑΡΙΣΜΟΥ'!G23)</f>
        <v/>
      </c>
      <c r="H253" s="199" t="str">
        <f>IF('ΕΙΔΗ ΚΑΘΑΡΙΣΜΟΥ'!H23="","",'ΕΙΔΗ ΚΑΘΑΡΙΣΜΟΥ'!H23)</f>
        <v/>
      </c>
      <c r="I253" s="198">
        <f>IF('ΕΙΔΗ ΚΑΘΑΡΙΣΜΟΥ'!I23="","",'ΕΙΔΗ ΚΑΘΑΡΙΣΜΟΥ'!I23)</f>
        <v>2.17</v>
      </c>
      <c r="J253" s="199" t="str">
        <f>IF('ΕΙΔΗ ΚΑΘΑΡΙΣΜΟΥ'!J23="","",'ΕΙΔΗ ΚΑΘΑΡΙΣΜΟΥ'!J23)</f>
        <v/>
      </c>
      <c r="K253" s="66" t="str">
        <f t="shared" si="128"/>
        <v>DELETE</v>
      </c>
      <c r="L253" s="359">
        <v>1.42</v>
      </c>
      <c r="M253" s="360" t="s">
        <v>258</v>
      </c>
      <c r="N253" s="375" t="str">
        <f t="shared" si="117"/>
        <v/>
      </c>
      <c r="O253" s="376" t="str">
        <f t="shared" si="118"/>
        <v>*</v>
      </c>
      <c r="P253" s="361" t="s">
        <v>259</v>
      </c>
      <c r="Q253" s="361" t="s">
        <v>259</v>
      </c>
      <c r="R253" s="375" t="str">
        <f t="shared" si="119"/>
        <v/>
      </c>
      <c r="S253" s="379" t="str">
        <f t="shared" si="120"/>
        <v/>
      </c>
      <c r="T253" s="359">
        <v>1.5</v>
      </c>
      <c r="U253" s="360" t="s">
        <v>259</v>
      </c>
      <c r="V253" s="375" t="str">
        <f t="shared" si="121"/>
        <v/>
      </c>
      <c r="W253" s="379" t="str">
        <f t="shared" si="122"/>
        <v/>
      </c>
      <c r="X253" s="359" t="s">
        <v>259</v>
      </c>
      <c r="Y253" s="360" t="s">
        <v>259</v>
      </c>
      <c r="Z253" s="375">
        <f t="shared" si="123"/>
        <v>2.17</v>
      </c>
      <c r="AA253" s="381" t="str">
        <f t="shared" si="124"/>
        <v/>
      </c>
      <c r="AB253" s="271" t="str">
        <f t="shared" si="129"/>
        <v>DELETE</v>
      </c>
      <c r="AC253" s="282" t="str">
        <f t="shared" si="112"/>
        <v/>
      </c>
      <c r="AD253" s="392" t="str">
        <f t="shared" si="113"/>
        <v/>
      </c>
      <c r="AE253" s="392" t="str">
        <f t="shared" si="114"/>
        <v/>
      </c>
      <c r="AF253" s="270" t="str">
        <f t="shared" si="115"/>
        <v/>
      </c>
      <c r="AG253" s="256">
        <f t="shared" si="107"/>
        <v>0</v>
      </c>
      <c r="AH253" s="257">
        <f t="shared" si="108"/>
        <v>0</v>
      </c>
      <c r="AI253" s="258" t="str">
        <f t="shared" si="109"/>
        <v/>
      </c>
      <c r="AJ253" s="259">
        <f t="shared" si="110"/>
        <v>2.17</v>
      </c>
      <c r="AK253" s="351">
        <f t="shared" si="111"/>
        <v>2.17</v>
      </c>
      <c r="AL253" s="338"/>
      <c r="AM253" s="337"/>
      <c r="AN253" s="338"/>
      <c r="AO253" s="339"/>
      <c r="AP253" s="34"/>
      <c r="AQ253" s="34"/>
      <c r="AR253" s="34"/>
      <c r="AS253" s="34"/>
      <c r="AT253" s="34"/>
      <c r="BR253" s="34"/>
    </row>
    <row r="254" spans="1:70" x14ac:dyDescent="0.2">
      <c r="A254" s="102">
        <f>IF('ΕΙΔΗ ΚΑΘΑΡΙΣΜΟΥ'!A24="","",'ΕΙΔΗ ΚΑΘΑΡΙΣΜΟΥ'!A24)</f>
        <v>14</v>
      </c>
      <c r="B254" s="72" t="str">
        <f>IF('ΕΙΔΗ ΚΑΘΑΡΙΣΜΟΥ'!B24="","",'ΕΙΔΗ ΚΑΘΑΡΙΣΜΟΥ'!B24)</f>
        <v>TIC TAC μπλε 500g</v>
      </c>
      <c r="C254" s="198">
        <f>IF('ΕΙΔΗ ΚΑΘΑΡΙΣΜΟΥ'!C24="","",'ΕΙΔΗ ΚΑΘΑΡΙΣΜΟΥ'!C24)</f>
        <v>2.2599999999999998</v>
      </c>
      <c r="D254" s="199" t="str">
        <f>IF('ΕΙΔΗ ΚΑΘΑΡΙΣΜΟΥ'!D24="","",'ΕΙΔΗ ΚΑΘΑΡΙΣΜΟΥ'!D24)</f>
        <v/>
      </c>
      <c r="E254" s="198">
        <f>IF('ΕΙΔΗ ΚΑΘΑΡΙΣΜΟΥ'!E24="","",'ΕΙΔΗ ΚΑΘΑΡΙΣΜΟΥ'!E24)</f>
        <v>2.1</v>
      </c>
      <c r="F254" s="199" t="str">
        <f>IF('ΕΙΔΗ ΚΑΘΑΡΙΣΜΟΥ'!F24="","",'ΕΙΔΗ ΚΑΘΑΡΙΣΜΟΥ'!F24)</f>
        <v/>
      </c>
      <c r="G254" s="198">
        <f>IF('ΕΙΔΗ ΚΑΘΑΡΙΣΜΟΥ'!G24="","",'ΕΙΔΗ ΚΑΘΑΡΙΣΜΟΥ'!G24)</f>
        <v>1.94</v>
      </c>
      <c r="H254" s="199" t="str">
        <f>IF('ΕΙΔΗ ΚΑΘΑΡΙΣΜΟΥ'!H24="","",'ΕΙΔΗ ΚΑΘΑΡΙΣΜΟΥ'!H24)</f>
        <v/>
      </c>
      <c r="I254" s="198">
        <f>IF('ΕΙΔΗ ΚΑΘΑΡΙΣΜΟΥ'!I24="","",'ΕΙΔΗ ΚΑΘΑΡΙΣΜΟΥ'!I24)</f>
        <v>2.11</v>
      </c>
      <c r="J254" s="199" t="str">
        <f>IF('ΕΙΔΗ ΚΑΘΑΡΙΣΜΟΥ'!J24="","",'ΕΙΔΗ ΚΑΘΑΡΙΣΜΟΥ'!J24)</f>
        <v/>
      </c>
      <c r="K254" s="66" t="str">
        <f t="shared" si="128"/>
        <v/>
      </c>
      <c r="L254" s="359">
        <v>2.2599999999999998</v>
      </c>
      <c r="M254" s="360" t="s">
        <v>259</v>
      </c>
      <c r="N254" s="375">
        <f t="shared" si="117"/>
        <v>2.2599999999999998</v>
      </c>
      <c r="O254" s="376" t="str">
        <f t="shared" si="118"/>
        <v/>
      </c>
      <c r="P254" s="361">
        <v>2.1</v>
      </c>
      <c r="Q254" s="361" t="s">
        <v>259</v>
      </c>
      <c r="R254" s="375">
        <f t="shared" si="119"/>
        <v>2.1</v>
      </c>
      <c r="S254" s="379" t="str">
        <f t="shared" si="120"/>
        <v/>
      </c>
      <c r="T254" s="359">
        <v>1.94</v>
      </c>
      <c r="U254" s="360" t="s">
        <v>259</v>
      </c>
      <c r="V254" s="375">
        <f t="shared" si="121"/>
        <v>1.94</v>
      </c>
      <c r="W254" s="379" t="str">
        <f t="shared" si="122"/>
        <v/>
      </c>
      <c r="X254" s="359">
        <v>2.11</v>
      </c>
      <c r="Y254" s="360" t="s">
        <v>259</v>
      </c>
      <c r="Z254" s="375">
        <f t="shared" si="123"/>
        <v>2.11</v>
      </c>
      <c r="AA254" s="381" t="str">
        <f t="shared" si="124"/>
        <v/>
      </c>
      <c r="AB254" s="271" t="str">
        <f t="shared" si="129"/>
        <v/>
      </c>
      <c r="AC254" s="282">
        <f t="shared" si="112"/>
        <v>0</v>
      </c>
      <c r="AD254" s="392">
        <f t="shared" si="113"/>
        <v>0</v>
      </c>
      <c r="AE254" s="392">
        <f t="shared" si="114"/>
        <v>0</v>
      </c>
      <c r="AF254" s="270">
        <f t="shared" si="115"/>
        <v>0</v>
      </c>
      <c r="AG254" s="256">
        <f t="shared" si="107"/>
        <v>0.31999999999999984</v>
      </c>
      <c r="AH254" s="257">
        <f t="shared" si="108"/>
        <v>0.16494845360824728</v>
      </c>
      <c r="AI254" s="258" t="str">
        <f t="shared" si="109"/>
        <v/>
      </c>
      <c r="AJ254" s="259">
        <f t="shared" si="110"/>
        <v>2.2599999999999998</v>
      </c>
      <c r="AK254" s="351">
        <f t="shared" si="111"/>
        <v>1.94</v>
      </c>
      <c r="AL254" s="338"/>
      <c r="AM254" s="337"/>
      <c r="AN254" s="338"/>
      <c r="AO254" s="339"/>
      <c r="AP254" s="34"/>
      <c r="AQ254" s="34"/>
      <c r="AR254" s="34"/>
      <c r="AS254" s="34"/>
      <c r="AT254" s="34"/>
      <c r="BR254" s="34"/>
    </row>
    <row r="255" spans="1:70" x14ac:dyDescent="0.2">
      <c r="A255" s="102">
        <f>IF('ΕΙΔΗ ΚΑΘΑΡΙΣΜΟΥ'!A25="","",'ΕΙΔΗ ΚΑΘΑΡΙΣΜΟΥ'!A25)</f>
        <v>15</v>
      </c>
      <c r="B255" s="72" t="str">
        <f>IF('ΕΙΔΗ ΚΑΘΑΡΙΣΜΟΥ'!B25="","",'ΕΙΔΗ ΚΑΘΑΡΙΣΜΟΥ'!B25)</f>
        <v>ΝΕ-ΧΛΩ-ΡΑ Χλωρίνη Ραφινέ Πράσινη Συσκευασία 750ml</v>
      </c>
      <c r="C255" s="198" t="str">
        <f>IF('ΕΙΔΗ ΚΑΘΑΡΙΣΜΟΥ'!C25="","",'ΕΙΔΗ ΚΑΘΑΡΙΣΜΟΥ'!C25)</f>
        <v/>
      </c>
      <c r="D255" s="199" t="str">
        <f>IF('ΕΙΔΗ ΚΑΘΑΡΙΣΜΟΥ'!D25="","",'ΕΙΔΗ ΚΑΘΑΡΙΣΜΟΥ'!D25)</f>
        <v/>
      </c>
      <c r="E255" s="198">
        <f>IF('ΕΙΔΗ ΚΑΘΑΡΙΣΜΟΥ'!E25="","",'ΕΙΔΗ ΚΑΘΑΡΙΣΜΟΥ'!E25)</f>
        <v>0.79</v>
      </c>
      <c r="F255" s="199" t="str">
        <f>IF('ΕΙΔΗ ΚΑΘΑΡΙΣΜΟΥ'!F25="","",'ΕΙΔΗ ΚΑΘΑΡΙΣΜΟΥ'!F25)</f>
        <v/>
      </c>
      <c r="G255" s="198">
        <f>IF('ΕΙΔΗ ΚΑΘΑΡΙΣΜΟΥ'!G25="","",'ΕΙΔΗ ΚΑΘΑΡΙΣΜΟΥ'!G25)</f>
        <v>0.66</v>
      </c>
      <c r="H255" s="199" t="str">
        <f>IF('ΕΙΔΗ ΚΑΘΑΡΙΣΜΟΥ'!H25="","",'ΕΙΔΗ ΚΑΘΑΡΙΣΜΟΥ'!H25)</f>
        <v/>
      </c>
      <c r="I255" s="198" t="str">
        <f>IF('ΕΙΔΗ ΚΑΘΑΡΙΣΜΟΥ'!I25="","",'ΕΙΔΗ ΚΑΘΑΡΙΣΜΟΥ'!I25)</f>
        <v/>
      </c>
      <c r="J255" s="199" t="str">
        <f>IF('ΕΙΔΗ ΚΑΘΑΡΙΣΜΟΥ'!J25="","",'ΕΙΔΗ ΚΑΘΑΡΙΣΜΟΥ'!J25)</f>
        <v/>
      </c>
      <c r="K255" s="66" t="str">
        <f t="shared" si="128"/>
        <v>DELETE</v>
      </c>
      <c r="L255" s="359" t="s">
        <v>259</v>
      </c>
      <c r="M255" s="360" t="s">
        <v>259</v>
      </c>
      <c r="N255" s="375" t="str">
        <f t="shared" si="117"/>
        <v/>
      </c>
      <c r="O255" s="376" t="str">
        <f t="shared" si="118"/>
        <v/>
      </c>
      <c r="P255" s="361">
        <v>0.79</v>
      </c>
      <c r="Q255" s="361" t="s">
        <v>259</v>
      </c>
      <c r="R255" s="375">
        <f t="shared" si="119"/>
        <v>0.79</v>
      </c>
      <c r="S255" s="379" t="str">
        <f t="shared" si="120"/>
        <v/>
      </c>
      <c r="T255" s="359">
        <v>0.66</v>
      </c>
      <c r="U255" s="360" t="s">
        <v>259</v>
      </c>
      <c r="V255" s="375">
        <f t="shared" si="121"/>
        <v>0.66</v>
      </c>
      <c r="W255" s="379" t="str">
        <f t="shared" si="122"/>
        <v/>
      </c>
      <c r="X255" s="359" t="s">
        <v>259</v>
      </c>
      <c r="Y255" s="360" t="s">
        <v>259</v>
      </c>
      <c r="Z255" s="375" t="str">
        <f t="shared" si="123"/>
        <v/>
      </c>
      <c r="AA255" s="381" t="str">
        <f t="shared" si="124"/>
        <v/>
      </c>
      <c r="AB255" s="271" t="str">
        <f t="shared" si="129"/>
        <v>DELETE</v>
      </c>
      <c r="AC255" s="282" t="str">
        <f t="shared" si="112"/>
        <v/>
      </c>
      <c r="AD255" s="392">
        <f t="shared" si="113"/>
        <v>0</v>
      </c>
      <c r="AE255" s="392">
        <f t="shared" si="114"/>
        <v>0</v>
      </c>
      <c r="AF255" s="270" t="str">
        <f t="shared" si="115"/>
        <v/>
      </c>
      <c r="AG255" s="256">
        <f t="shared" si="107"/>
        <v>0.13</v>
      </c>
      <c r="AH255" s="257">
        <f t="shared" si="108"/>
        <v>0.19696969696969702</v>
      </c>
      <c r="AI255" s="258" t="str">
        <f t="shared" si="109"/>
        <v/>
      </c>
      <c r="AJ255" s="259">
        <f t="shared" si="110"/>
        <v>0.79</v>
      </c>
      <c r="AK255" s="351">
        <f t="shared" si="111"/>
        <v>0.66</v>
      </c>
      <c r="AL255" s="338"/>
      <c r="AM255" s="337"/>
      <c r="AN255" s="338"/>
      <c r="AO255" s="339"/>
      <c r="AP255" s="34"/>
      <c r="AQ255" s="34"/>
      <c r="AR255" s="34"/>
      <c r="AS255" s="34"/>
      <c r="AT255" s="34"/>
      <c r="BR255" s="34"/>
    </row>
    <row r="256" spans="1:70" x14ac:dyDescent="0.2">
      <c r="A256" s="102">
        <f>IF('ΕΙΔΗ ΚΑΘΑΡΙΣΜΟΥ'!A26="","",'ΕΙΔΗ ΚΑΘΑΡΙΣΜΟΥ'!A26)</f>
        <v>16</v>
      </c>
      <c r="B256" s="72" t="str">
        <f>IF('ΕΙΔΗ ΚΑΘΑΡΙΣΜΟΥ'!B26="","",'ΕΙΔΗ ΚΑΘΑΡΙΣΜΟΥ'!B26)</f>
        <v>MR MUSCLE Αποφρακτικό σε μορφή κόκκων 250g</v>
      </c>
      <c r="C256" s="198">
        <f>IF('ΕΙΔΗ ΚΑΘΑΡΙΣΜΟΥ'!C26="","",'ΕΙΔΗ ΚΑΘΑΡΙΣΜΟΥ'!C26)</f>
        <v>1.76</v>
      </c>
      <c r="D256" s="199" t="str">
        <f>IF('ΕΙΔΗ ΚΑΘΑΡΙΣΜΟΥ'!D26="","",'ΕΙΔΗ ΚΑΘΑΡΙΣΜΟΥ'!D26)</f>
        <v/>
      </c>
      <c r="E256" s="198">
        <f>IF('ΕΙΔΗ ΚΑΘΑΡΙΣΜΟΥ'!E26="","",'ΕΙΔΗ ΚΑΘΑΡΙΣΜΟΥ'!E26)</f>
        <v>2</v>
      </c>
      <c r="F256" s="199" t="str">
        <f>IF('ΕΙΔΗ ΚΑΘΑΡΙΣΜΟΥ'!F26="","",'ΕΙΔΗ ΚΑΘΑΡΙΣΜΟΥ'!F26)</f>
        <v/>
      </c>
      <c r="G256" s="198">
        <f>IF('ΕΙΔΗ ΚΑΘΑΡΙΣΜΟΥ'!G26="","",'ΕΙΔΗ ΚΑΘΑΡΙΣΜΟΥ'!G26)</f>
        <v>2.52</v>
      </c>
      <c r="H256" s="199" t="str">
        <f>IF('ΕΙΔΗ ΚΑΘΑΡΙΣΜΟΥ'!H26="","",'ΕΙΔΗ ΚΑΘΑΡΙΣΜΟΥ'!H26)</f>
        <v/>
      </c>
      <c r="I256" s="198" t="str">
        <f>IF('ΕΙΔΗ ΚΑΘΑΡΙΣΜΟΥ'!I26="","",'ΕΙΔΗ ΚΑΘΑΡΙΣΜΟΥ'!I26)</f>
        <v/>
      </c>
      <c r="J256" s="199" t="str">
        <f>IF('ΕΙΔΗ ΚΑΘΑΡΙΣΜΟΥ'!J26="","",'ΕΙΔΗ ΚΑΘΑΡΙΣΜΟΥ'!J26)</f>
        <v/>
      </c>
      <c r="K256" s="66" t="str">
        <f t="shared" si="128"/>
        <v>DELETE</v>
      </c>
      <c r="L256" s="359">
        <v>1.76</v>
      </c>
      <c r="M256" s="360" t="s">
        <v>259</v>
      </c>
      <c r="N256" s="375">
        <f t="shared" si="117"/>
        <v>1.76</v>
      </c>
      <c r="O256" s="376" t="str">
        <f t="shared" si="118"/>
        <v/>
      </c>
      <c r="P256" s="361">
        <v>2</v>
      </c>
      <c r="Q256" s="361" t="s">
        <v>259</v>
      </c>
      <c r="R256" s="375">
        <f t="shared" si="119"/>
        <v>2</v>
      </c>
      <c r="S256" s="379" t="str">
        <f t="shared" si="120"/>
        <v/>
      </c>
      <c r="T256" s="359">
        <v>2.52</v>
      </c>
      <c r="U256" s="360" t="s">
        <v>259</v>
      </c>
      <c r="V256" s="375">
        <f t="shared" si="121"/>
        <v>2.52</v>
      </c>
      <c r="W256" s="379" t="str">
        <f t="shared" si="122"/>
        <v/>
      </c>
      <c r="X256" s="359" t="s">
        <v>259</v>
      </c>
      <c r="Y256" s="360" t="s">
        <v>259</v>
      </c>
      <c r="Z256" s="375" t="str">
        <f t="shared" si="123"/>
        <v/>
      </c>
      <c r="AA256" s="381" t="str">
        <f t="shared" si="124"/>
        <v/>
      </c>
      <c r="AB256" s="271" t="str">
        <f t="shared" si="129"/>
        <v>DELETE</v>
      </c>
      <c r="AC256" s="282">
        <f t="shared" si="112"/>
        <v>0</v>
      </c>
      <c r="AD256" s="392">
        <f t="shared" si="113"/>
        <v>0</v>
      </c>
      <c r="AE256" s="392">
        <f t="shared" si="114"/>
        <v>0</v>
      </c>
      <c r="AF256" s="270" t="str">
        <f t="shared" si="115"/>
        <v/>
      </c>
      <c r="AG256" s="256">
        <f t="shared" si="107"/>
        <v>0.76</v>
      </c>
      <c r="AH256" s="257">
        <f t="shared" si="108"/>
        <v>0.43181818181818188</v>
      </c>
      <c r="AI256" s="258" t="str">
        <f t="shared" si="109"/>
        <v>WARNING</v>
      </c>
      <c r="AJ256" s="259">
        <f t="shared" si="110"/>
        <v>2.52</v>
      </c>
      <c r="AK256" s="351">
        <f t="shared" si="111"/>
        <v>1.76</v>
      </c>
      <c r="AL256" s="338"/>
      <c r="AM256" s="337"/>
      <c r="AN256" s="338"/>
      <c r="AO256" s="339"/>
      <c r="AP256" s="34"/>
      <c r="AQ256" s="34"/>
      <c r="AR256" s="34"/>
      <c r="AS256" s="34"/>
      <c r="AT256" s="34"/>
      <c r="BR256" s="34"/>
    </row>
    <row r="257" spans="1:70" x14ac:dyDescent="0.2">
      <c r="A257" s="102">
        <f>IF('ΕΙΔΗ ΚΑΘΑΡΙΣΜΟΥ'!A27="","",'ΕΙΔΗ ΚΑΘΑΡΙΣΜΟΥ'!A27)</f>
        <v>17</v>
      </c>
      <c r="B257" s="72" t="str">
        <f>IF('ΕΙΔΗ ΚΑΘΑΡΙΣΜΟΥ'!B27="","",'ΕΙΔΗ ΚΑΘΑΡΙΣΜΟΥ'!B27)</f>
        <v>Πλαστικά μαύρα σακούλια x20 ΠΑΠΑΔΟΠΟΥΛΟΥ 75x80 με κορδόνι (κίτρινο περιτύλιγμα)</v>
      </c>
      <c r="C257" s="198" t="str">
        <f>IF('ΕΙΔΗ ΚΑΘΑΡΙΣΜΟΥ'!C27="","",'ΕΙΔΗ ΚΑΘΑΡΙΣΜΟΥ'!C27)</f>
        <v/>
      </c>
      <c r="D257" s="199" t="str">
        <f>IF('ΕΙΔΗ ΚΑΘΑΡΙΣΜΟΥ'!D27="","",'ΕΙΔΗ ΚΑΘΑΡΙΣΜΟΥ'!D27)</f>
        <v/>
      </c>
      <c r="E257" s="198">
        <f>IF('ΕΙΔΗ ΚΑΘΑΡΙΣΜΟΥ'!E27="","",'ΕΙΔΗ ΚΑΘΑΡΙΣΜΟΥ'!E27)</f>
        <v>2.09</v>
      </c>
      <c r="F257" s="199" t="str">
        <f>IF('ΕΙΔΗ ΚΑΘΑΡΙΣΜΟΥ'!F27="","",'ΕΙΔΗ ΚΑΘΑΡΙΣΜΟΥ'!F27)</f>
        <v/>
      </c>
      <c r="G257" s="198">
        <f>IF('ΕΙΔΗ ΚΑΘΑΡΙΣΜΟΥ'!G27="","",'ΕΙΔΗ ΚΑΘΑΡΙΣΜΟΥ'!G27)</f>
        <v>2.0499999999999998</v>
      </c>
      <c r="H257" s="199" t="str">
        <f>IF('ΕΙΔΗ ΚΑΘΑΡΙΣΜΟΥ'!H27="","",'ΕΙΔΗ ΚΑΘΑΡΙΣΜΟΥ'!H27)</f>
        <v/>
      </c>
      <c r="I257" s="198" t="str">
        <f>IF('ΕΙΔΗ ΚΑΘΑΡΙΣΜΟΥ'!I27="","",'ΕΙΔΗ ΚΑΘΑΡΙΣΜΟΥ'!I27)</f>
        <v/>
      </c>
      <c r="J257" s="199" t="str">
        <f>IF('ΕΙΔΗ ΚΑΘΑΡΙΣΜΟΥ'!J27="","",'ΕΙΔΗ ΚΑΘΑΡΙΣΜΟΥ'!J27)</f>
        <v/>
      </c>
      <c r="K257" s="66" t="str">
        <f t="shared" si="128"/>
        <v>DELETE</v>
      </c>
      <c r="L257" s="359" t="s">
        <v>259</v>
      </c>
      <c r="M257" s="360" t="s">
        <v>259</v>
      </c>
      <c r="N257" s="375" t="str">
        <f t="shared" si="117"/>
        <v/>
      </c>
      <c r="O257" s="376" t="str">
        <f t="shared" si="118"/>
        <v/>
      </c>
      <c r="P257" s="361">
        <v>2.09</v>
      </c>
      <c r="Q257" s="361" t="s">
        <v>259</v>
      </c>
      <c r="R257" s="375">
        <f t="shared" si="119"/>
        <v>2.09</v>
      </c>
      <c r="S257" s="379" t="str">
        <f t="shared" si="120"/>
        <v/>
      </c>
      <c r="T257" s="359">
        <v>2.0499999999999998</v>
      </c>
      <c r="U257" s="360" t="s">
        <v>259</v>
      </c>
      <c r="V257" s="375">
        <f t="shared" si="121"/>
        <v>2.0499999999999998</v>
      </c>
      <c r="W257" s="379" t="str">
        <f t="shared" si="122"/>
        <v/>
      </c>
      <c r="X257" s="359" t="s">
        <v>259</v>
      </c>
      <c r="Y257" s="360" t="s">
        <v>259</v>
      </c>
      <c r="Z257" s="375" t="str">
        <f t="shared" si="123"/>
        <v/>
      </c>
      <c r="AA257" s="381" t="str">
        <f t="shared" si="124"/>
        <v/>
      </c>
      <c r="AB257" s="271" t="str">
        <f t="shared" si="129"/>
        <v>DELETE</v>
      </c>
      <c r="AC257" s="282" t="str">
        <f t="shared" si="112"/>
        <v/>
      </c>
      <c r="AD257" s="392">
        <f t="shared" si="113"/>
        <v>0</v>
      </c>
      <c r="AE257" s="392">
        <f t="shared" si="114"/>
        <v>0</v>
      </c>
      <c r="AF257" s="270" t="str">
        <f t="shared" si="115"/>
        <v/>
      </c>
      <c r="AG257" s="256">
        <f t="shared" si="107"/>
        <v>4.0000000000000036E-2</v>
      </c>
      <c r="AH257" s="257">
        <f t="shared" si="108"/>
        <v>1.9512195121951237E-2</v>
      </c>
      <c r="AI257" s="258" t="str">
        <f t="shared" si="109"/>
        <v/>
      </c>
      <c r="AJ257" s="259">
        <f t="shared" si="110"/>
        <v>2.09</v>
      </c>
      <c r="AK257" s="351">
        <f t="shared" si="111"/>
        <v>2.0499999999999998</v>
      </c>
      <c r="AL257" s="338"/>
      <c r="AM257" s="337"/>
      <c r="AN257" s="338"/>
      <c r="AO257" s="339"/>
      <c r="AP257" s="34"/>
      <c r="AQ257" s="34"/>
      <c r="AR257" s="34"/>
      <c r="AS257" s="34"/>
      <c r="AT257" s="34"/>
      <c r="BR257" s="34"/>
    </row>
    <row r="258" spans="1:70" x14ac:dyDescent="0.2">
      <c r="A258" s="102">
        <f>IF('ΕΙΔΗ ΚΑΘΑΡΙΣΜΟΥ'!A28="","",'ΕΙΔΗ ΚΑΘΑΡΙΣΜΟΥ'!A28)</f>
        <v>18</v>
      </c>
      <c r="B258" s="72" t="str">
        <f>IF('ΕΙΔΗ ΚΑΘΑΡΙΣΜΟΥ'!B28="","",'ΕΙΔΗ ΚΑΘΑΡΙΣΜΟΥ'!B28)</f>
        <v>PLATANIS Αγνό Οινόπνευμα 90% 35cl</v>
      </c>
      <c r="C258" s="198" t="str">
        <f>IF('ΕΙΔΗ ΚΑΘΑΡΙΣΜΟΥ'!C28="","",'ΕΙΔΗ ΚΑΘΑΡΙΣΜΟΥ'!C28)</f>
        <v/>
      </c>
      <c r="D258" s="199" t="str">
        <f>IF('ΕΙΔΗ ΚΑΘΑΡΙΣΜΟΥ'!D28="","",'ΕΙΔΗ ΚΑΘΑΡΙΣΜΟΥ'!D28)</f>
        <v/>
      </c>
      <c r="E258" s="198" t="str">
        <f>IF('ΕΙΔΗ ΚΑΘΑΡΙΣΜΟΥ'!E28="","",'ΕΙΔΗ ΚΑΘΑΡΙΣΜΟΥ'!E28)</f>
        <v/>
      </c>
      <c r="F258" s="199" t="str">
        <f>IF('ΕΙΔΗ ΚΑΘΑΡΙΣΜΟΥ'!F28="","",'ΕΙΔΗ ΚΑΘΑΡΙΣΜΟΥ'!F28)</f>
        <v/>
      </c>
      <c r="G258" s="198" t="str">
        <f>IF('ΕΙΔΗ ΚΑΘΑΡΙΣΜΟΥ'!G28="","",'ΕΙΔΗ ΚΑΘΑΡΙΣΜΟΥ'!G28)</f>
        <v/>
      </c>
      <c r="H258" s="199" t="str">
        <f>IF('ΕΙΔΗ ΚΑΘΑΡΙΣΜΟΥ'!H28="","",'ΕΙΔΗ ΚΑΘΑΡΙΣΜΟΥ'!H28)</f>
        <v/>
      </c>
      <c r="I258" s="198">
        <f>IF('ΕΙΔΗ ΚΑΘΑΡΙΣΜΟΥ'!I28="","",'ΕΙΔΗ ΚΑΘΑΡΙΣΜΟΥ'!I28)</f>
        <v>8.1999999999999993</v>
      </c>
      <c r="J258" s="199" t="str">
        <f>IF('ΕΙΔΗ ΚΑΘΑΡΙΣΜΟΥ'!J28="","",'ΕΙΔΗ ΚΑΘΑΡΙΣΜΟΥ'!J28)</f>
        <v/>
      </c>
      <c r="K258" s="66" t="str">
        <f t="shared" si="128"/>
        <v>DELETE</v>
      </c>
      <c r="L258" s="359" t="s">
        <v>259</v>
      </c>
      <c r="M258" s="360" t="s">
        <v>259</v>
      </c>
      <c r="N258" s="375" t="str">
        <f t="shared" si="117"/>
        <v/>
      </c>
      <c r="O258" s="376" t="str">
        <f t="shared" si="118"/>
        <v/>
      </c>
      <c r="P258" s="361" t="s">
        <v>259</v>
      </c>
      <c r="Q258" s="361" t="s">
        <v>259</v>
      </c>
      <c r="R258" s="375" t="str">
        <f t="shared" si="119"/>
        <v/>
      </c>
      <c r="S258" s="379" t="str">
        <f t="shared" si="120"/>
        <v/>
      </c>
      <c r="T258" s="359" t="s">
        <v>259</v>
      </c>
      <c r="U258" s="360" t="s">
        <v>259</v>
      </c>
      <c r="V258" s="375" t="str">
        <f t="shared" si="121"/>
        <v/>
      </c>
      <c r="W258" s="379" t="str">
        <f t="shared" si="122"/>
        <v/>
      </c>
      <c r="X258" s="359">
        <v>8.1999999999999993</v>
      </c>
      <c r="Y258" s="360" t="s">
        <v>259</v>
      </c>
      <c r="Z258" s="375">
        <f t="shared" si="123"/>
        <v>8.1999999999999993</v>
      </c>
      <c r="AA258" s="381" t="str">
        <f t="shared" si="124"/>
        <v/>
      </c>
      <c r="AB258" s="271" t="str">
        <f t="shared" si="129"/>
        <v>DELETE</v>
      </c>
      <c r="AC258" s="282" t="str">
        <f t="shared" si="112"/>
        <v/>
      </c>
      <c r="AD258" s="392" t="str">
        <f t="shared" si="113"/>
        <v/>
      </c>
      <c r="AE258" s="392" t="str">
        <f t="shared" si="114"/>
        <v/>
      </c>
      <c r="AF258" s="270">
        <f t="shared" si="115"/>
        <v>0</v>
      </c>
      <c r="AG258" s="256">
        <f t="shared" si="107"/>
        <v>0</v>
      </c>
      <c r="AH258" s="257">
        <f t="shared" si="108"/>
        <v>0</v>
      </c>
      <c r="AI258" s="258" t="str">
        <f t="shared" si="109"/>
        <v/>
      </c>
      <c r="AJ258" s="259">
        <f t="shared" si="110"/>
        <v>8.1999999999999993</v>
      </c>
      <c r="AK258" s="351">
        <f t="shared" si="111"/>
        <v>8.1999999999999993</v>
      </c>
      <c r="AL258" s="338"/>
      <c r="AM258" s="337"/>
      <c r="AN258" s="338"/>
      <c r="AO258" s="339"/>
      <c r="AP258" s="34"/>
      <c r="AQ258" s="34"/>
      <c r="AR258" s="34"/>
      <c r="AS258" s="34"/>
      <c r="AT258" s="34"/>
      <c r="BR258" s="34"/>
    </row>
    <row r="259" spans="1:70" x14ac:dyDescent="0.2">
      <c r="A259" s="102">
        <f>IF('ΕΙΔΗ ΚΑΘΑΡΙΣΜΟΥ'!A29="","",'ΕΙΔΗ ΚΑΘΑΡΙΣΜΟΥ'!A29)</f>
        <v>19</v>
      </c>
      <c r="B259" s="72" t="str">
        <f>IF('ΕΙΔΗ ΚΑΘΑΡΙΣΜΟΥ'!B29="","",'ΕΙΔΗ ΚΑΘΑΡΙΣΜΟΥ'!B29)</f>
        <v>BRILLO Multi - Use Soap Pads 10 τεμ.</v>
      </c>
      <c r="C259" s="198" t="str">
        <f>IF('ΕΙΔΗ ΚΑΘΑΡΙΣΜΟΥ'!C29="","",'ΕΙΔΗ ΚΑΘΑΡΙΣΜΟΥ'!C29)</f>
        <v/>
      </c>
      <c r="D259" s="199" t="str">
        <f>IF('ΕΙΔΗ ΚΑΘΑΡΙΣΜΟΥ'!D29="","",'ΕΙΔΗ ΚΑΘΑΡΙΣΜΟΥ'!D29)</f>
        <v/>
      </c>
      <c r="E259" s="198">
        <f>IF('ΕΙΔΗ ΚΑΘΑΡΙΣΜΟΥ'!E29="","",'ΕΙΔΗ ΚΑΘΑΡΙΣΜΟΥ'!E29)</f>
        <v>1.95</v>
      </c>
      <c r="F259" s="199" t="str">
        <f>IF('ΕΙΔΗ ΚΑΘΑΡΙΣΜΟΥ'!F29="","",'ΕΙΔΗ ΚΑΘΑΡΙΣΜΟΥ'!F29)</f>
        <v/>
      </c>
      <c r="G259" s="198">
        <f>IF('ΕΙΔΗ ΚΑΘΑΡΙΣΜΟΥ'!G29="","",'ΕΙΔΗ ΚΑΘΑΡΙΣΜΟΥ'!G29)</f>
        <v>1.86</v>
      </c>
      <c r="H259" s="199" t="str">
        <f>IF('ΕΙΔΗ ΚΑΘΑΡΙΣΜΟΥ'!H29="","",'ΕΙΔΗ ΚΑΘΑΡΙΣΜΟΥ'!H29)</f>
        <v/>
      </c>
      <c r="I259" s="198">
        <f>IF('ΕΙΔΗ ΚΑΘΑΡΙΣΜΟΥ'!I29="","",'ΕΙΔΗ ΚΑΘΑΡΙΣΜΟΥ'!I29)</f>
        <v>1.91</v>
      </c>
      <c r="J259" s="199" t="str">
        <f>IF('ΕΙΔΗ ΚΑΘΑΡΙΣΜΟΥ'!J29="","",'ΕΙΔΗ ΚΑΘΑΡΙΣΜΟΥ'!J29)</f>
        <v/>
      </c>
      <c r="K259" s="66" t="str">
        <f t="shared" si="128"/>
        <v>DELETE</v>
      </c>
      <c r="L259" s="359">
        <v>1.63</v>
      </c>
      <c r="M259" s="360" t="s">
        <v>259</v>
      </c>
      <c r="N259" s="375" t="str">
        <f t="shared" si="117"/>
        <v/>
      </c>
      <c r="O259" s="376" t="str">
        <f t="shared" si="118"/>
        <v/>
      </c>
      <c r="P259" s="361" t="s">
        <v>259</v>
      </c>
      <c r="Q259" s="361" t="s">
        <v>259</v>
      </c>
      <c r="R259" s="375">
        <f t="shared" si="119"/>
        <v>1.95</v>
      </c>
      <c r="S259" s="379" t="str">
        <f t="shared" si="120"/>
        <v/>
      </c>
      <c r="T259" s="359">
        <v>1.86</v>
      </c>
      <c r="U259" s="360" t="s">
        <v>259</v>
      </c>
      <c r="V259" s="375">
        <f t="shared" si="121"/>
        <v>1.86</v>
      </c>
      <c r="W259" s="379" t="str">
        <f t="shared" si="122"/>
        <v/>
      </c>
      <c r="X259" s="359">
        <v>1.91</v>
      </c>
      <c r="Y259" s="360" t="s">
        <v>259</v>
      </c>
      <c r="Z259" s="375">
        <f t="shared" si="123"/>
        <v>1.91</v>
      </c>
      <c r="AA259" s="381" t="str">
        <f t="shared" si="124"/>
        <v/>
      </c>
      <c r="AB259" s="271" t="str">
        <f t="shared" si="129"/>
        <v>DELETE</v>
      </c>
      <c r="AC259" s="282" t="str">
        <f t="shared" si="112"/>
        <v/>
      </c>
      <c r="AD259" s="392" t="str">
        <f t="shared" si="113"/>
        <v/>
      </c>
      <c r="AE259" s="392">
        <f t="shared" si="114"/>
        <v>0</v>
      </c>
      <c r="AF259" s="270">
        <f t="shared" si="115"/>
        <v>0</v>
      </c>
      <c r="AG259" s="256">
        <f t="shared" si="107"/>
        <v>8.9999999999999858E-2</v>
      </c>
      <c r="AH259" s="257">
        <f t="shared" si="108"/>
        <v>4.8387096774193505E-2</v>
      </c>
      <c r="AI259" s="258" t="str">
        <f t="shared" si="109"/>
        <v/>
      </c>
      <c r="AJ259" s="259">
        <f t="shared" si="110"/>
        <v>1.95</v>
      </c>
      <c r="AK259" s="351">
        <f t="shared" si="111"/>
        <v>1.86</v>
      </c>
      <c r="AL259" s="338"/>
      <c r="AM259" s="337"/>
      <c r="AN259" s="338"/>
      <c r="AO259" s="339"/>
      <c r="AP259" s="34"/>
      <c r="AQ259" s="34"/>
      <c r="AR259" s="34"/>
      <c r="AS259" s="34"/>
      <c r="AT259" s="34"/>
      <c r="BR259" s="34"/>
    </row>
    <row r="260" spans="1:70" x14ac:dyDescent="0.2">
      <c r="A260" s="102">
        <f>IF('ΕΙΔΗ ΚΑΘΑΡΙΣΜΟΥ'!A30="","",'ΕΙΔΗ ΚΑΘΑΡΙΣΜΟΥ'!A30)</f>
        <v>20</v>
      </c>
      <c r="B260" s="72" t="str">
        <f>IF('ΕΙΔΗ ΚΑΘΑΡΙΣΜΟΥ'!B30="","",'ΕΙΔΗ ΚΑΘΑΡΙΣΜΟΥ'!B30)</f>
        <v xml:space="preserve">AIRWICK Αποσμητικό Χώρου Lavanda 240ml </v>
      </c>
      <c r="C260" s="198">
        <f>IF('ΕΙΔΗ ΚΑΘΑΡΙΣΜΟΥ'!C30="","",'ΕΙΔΗ ΚΑΘΑΡΙΣΜΟΥ'!C30)</f>
        <v>1.53</v>
      </c>
      <c r="D260" s="199" t="str">
        <f>IF('ΕΙΔΗ ΚΑΘΑΡΙΣΜΟΥ'!D30="","",'ΕΙΔΗ ΚΑΘΑΡΙΣΜΟΥ'!D30)</f>
        <v/>
      </c>
      <c r="E260" s="198">
        <f>IF('ΕΙΔΗ ΚΑΘΑΡΙΣΜΟΥ'!E30="","",'ΕΙΔΗ ΚΑΘΑΡΙΣΜΟΥ'!E30)</f>
        <v>2.37</v>
      </c>
      <c r="F260" s="199" t="str">
        <f>IF('ΕΙΔΗ ΚΑΘΑΡΙΣΜΟΥ'!F30="","",'ΕΙΔΗ ΚΑΘΑΡΙΣΜΟΥ'!F30)</f>
        <v/>
      </c>
      <c r="G260" s="198">
        <f>IF('ΕΙΔΗ ΚΑΘΑΡΙΣΜΟΥ'!G30="","",'ΕΙΔΗ ΚΑΘΑΡΙΣΜΟΥ'!G30)</f>
        <v>1.71</v>
      </c>
      <c r="H260" s="199" t="str">
        <f>IF('ΕΙΔΗ ΚΑΘΑΡΙΣΜΟΥ'!H30="","",'ΕΙΔΗ ΚΑΘΑΡΙΣΜΟΥ'!H30)</f>
        <v/>
      </c>
      <c r="I260" s="198" t="str">
        <f>IF('ΕΙΔΗ ΚΑΘΑΡΙΣΜΟΥ'!I30="","",'ΕΙΔΗ ΚΑΘΑΡΙΣΜΟΥ'!I30)</f>
        <v/>
      </c>
      <c r="J260" s="199" t="str">
        <f>IF('ΕΙΔΗ ΚΑΘΑΡΙΣΜΟΥ'!J30="","",'ΕΙΔΗ ΚΑΘΑΡΙΣΜΟΥ'!J30)</f>
        <v/>
      </c>
      <c r="K260" s="66" t="str">
        <f t="shared" si="128"/>
        <v>DELETE</v>
      </c>
      <c r="L260" s="359">
        <v>1.53</v>
      </c>
      <c r="M260" s="360" t="s">
        <v>259</v>
      </c>
      <c r="N260" s="375">
        <f t="shared" si="117"/>
        <v>1.53</v>
      </c>
      <c r="O260" s="376" t="str">
        <f t="shared" si="118"/>
        <v/>
      </c>
      <c r="P260" s="361">
        <v>2.37</v>
      </c>
      <c r="Q260" s="361" t="s">
        <v>259</v>
      </c>
      <c r="R260" s="375">
        <f t="shared" si="119"/>
        <v>2.37</v>
      </c>
      <c r="S260" s="379" t="str">
        <f t="shared" si="120"/>
        <v/>
      </c>
      <c r="T260" s="359">
        <v>1.71</v>
      </c>
      <c r="U260" s="360" t="s">
        <v>259</v>
      </c>
      <c r="V260" s="375">
        <f t="shared" si="121"/>
        <v>1.71</v>
      </c>
      <c r="W260" s="379" t="str">
        <f t="shared" si="122"/>
        <v/>
      </c>
      <c r="X260" s="359" t="s">
        <v>259</v>
      </c>
      <c r="Y260" s="360" t="s">
        <v>259</v>
      </c>
      <c r="Z260" s="375" t="str">
        <f t="shared" si="123"/>
        <v/>
      </c>
      <c r="AA260" s="381" t="str">
        <f t="shared" si="124"/>
        <v/>
      </c>
      <c r="AB260" s="271" t="str">
        <f t="shared" si="129"/>
        <v>DELETE</v>
      </c>
      <c r="AC260" s="282">
        <f t="shared" si="112"/>
        <v>0</v>
      </c>
      <c r="AD260" s="392">
        <f t="shared" si="113"/>
        <v>0</v>
      </c>
      <c r="AE260" s="392">
        <f t="shared" si="114"/>
        <v>0</v>
      </c>
      <c r="AF260" s="270" t="str">
        <f t="shared" si="115"/>
        <v/>
      </c>
      <c r="AG260" s="256">
        <f t="shared" si="107"/>
        <v>0.84000000000000008</v>
      </c>
      <c r="AH260" s="257">
        <f t="shared" si="108"/>
        <v>0.5490196078431373</v>
      </c>
      <c r="AI260" s="258" t="str">
        <f t="shared" si="109"/>
        <v>WARNING</v>
      </c>
      <c r="AJ260" s="259">
        <f t="shared" si="110"/>
        <v>2.37</v>
      </c>
      <c r="AK260" s="351">
        <f t="shared" si="111"/>
        <v>1.53</v>
      </c>
      <c r="AL260" s="338"/>
      <c r="AM260" s="337"/>
      <c r="AN260" s="338"/>
      <c r="AO260" s="339"/>
      <c r="AP260" s="34"/>
      <c r="AQ260" s="34"/>
      <c r="AR260" s="34"/>
      <c r="AS260" s="34"/>
      <c r="AT260" s="34"/>
      <c r="BR260" s="34"/>
    </row>
    <row r="261" spans="1:70" x14ac:dyDescent="0.2">
      <c r="A261" s="102">
        <f>IF('ΕΙΔΗ ΚΑΘΑΡΙΣΜΟΥ'!A31="","",'ΕΙΔΗ ΚΑΘΑΡΙΣΜΟΥ'!A31)</f>
        <v>21</v>
      </c>
      <c r="B261" s="72" t="str">
        <f>IF('ΕΙΔΗ ΚΑΘΑΡΙΣΜΟΥ'!B31="","",'ΕΙΔΗ ΚΑΘΑΡΙΣΜΟΥ'!B31)</f>
        <v>AROXOL Κίτρινο 400ml για μύγες και κουνούπια</v>
      </c>
      <c r="C261" s="198">
        <f>IF('ΕΙΔΗ ΚΑΘΑΡΙΣΜΟΥ'!C31="","",'ΕΙΔΗ ΚΑΘΑΡΙΣΜΟΥ'!C31)</f>
        <v>1.99</v>
      </c>
      <c r="D261" s="199" t="str">
        <f>IF('ΕΙΔΗ ΚΑΘΑΡΙΣΜΟΥ'!D31="","",'ΕΙΔΗ ΚΑΘΑΡΙΣΜΟΥ'!D31)</f>
        <v/>
      </c>
      <c r="E261" s="198">
        <f>IF('ΕΙΔΗ ΚΑΘΑΡΙΣΜΟΥ'!E31="","",'ΕΙΔΗ ΚΑΘΑΡΙΣΜΟΥ'!E31)</f>
        <v>2.19</v>
      </c>
      <c r="F261" s="199" t="str">
        <f>IF('ΕΙΔΗ ΚΑΘΑΡΙΣΜΟΥ'!F31="","",'ΕΙΔΗ ΚΑΘΑΡΙΣΜΟΥ'!F31)</f>
        <v/>
      </c>
      <c r="G261" s="198">
        <f>IF('ΕΙΔΗ ΚΑΘΑΡΙΣΜΟΥ'!G31="","",'ΕΙΔΗ ΚΑΘΑΡΙΣΜΟΥ'!G31)</f>
        <v>2.0699999999999998</v>
      </c>
      <c r="H261" s="199" t="str">
        <f>IF('ΕΙΔΗ ΚΑΘΑΡΙΣΜΟΥ'!H31="","",'ΕΙΔΗ ΚΑΘΑΡΙΣΜΟΥ'!H31)</f>
        <v/>
      </c>
      <c r="I261" s="198">
        <f>IF('ΕΙΔΗ ΚΑΘΑΡΙΣΜΟΥ'!I31="","",'ΕΙΔΗ ΚΑΘΑΡΙΣΜΟΥ'!I31)</f>
        <v>2.3199999999999998</v>
      </c>
      <c r="J261" s="199" t="str">
        <f>IF('ΕΙΔΗ ΚΑΘΑΡΙΣΜΟΥ'!J31="","",'ΕΙΔΗ ΚΑΘΑΡΙΣΜΟΥ'!J31)</f>
        <v/>
      </c>
      <c r="K261" s="66" t="str">
        <f t="shared" si="128"/>
        <v/>
      </c>
      <c r="L261" s="359">
        <v>1.99</v>
      </c>
      <c r="M261" s="360" t="s">
        <v>259</v>
      </c>
      <c r="N261" s="375">
        <f t="shared" si="117"/>
        <v>1.99</v>
      </c>
      <c r="O261" s="376" t="str">
        <f t="shared" si="118"/>
        <v/>
      </c>
      <c r="P261" s="361">
        <v>2.19</v>
      </c>
      <c r="Q261" s="361" t="s">
        <v>259</v>
      </c>
      <c r="R261" s="375">
        <f t="shared" si="119"/>
        <v>2.19</v>
      </c>
      <c r="S261" s="379" t="str">
        <f t="shared" si="120"/>
        <v/>
      </c>
      <c r="T261" s="359">
        <v>2.0699999999999998</v>
      </c>
      <c r="U261" s="360" t="s">
        <v>259</v>
      </c>
      <c r="V261" s="375">
        <f t="shared" si="121"/>
        <v>2.0699999999999998</v>
      </c>
      <c r="W261" s="379" t="str">
        <f t="shared" si="122"/>
        <v/>
      </c>
      <c r="X261" s="359">
        <v>2.3199999999999998</v>
      </c>
      <c r="Y261" s="360" t="s">
        <v>259</v>
      </c>
      <c r="Z261" s="375">
        <f t="shared" si="123"/>
        <v>2.3199999999999998</v>
      </c>
      <c r="AA261" s="381" t="str">
        <f t="shared" si="124"/>
        <v/>
      </c>
      <c r="AB261" s="271" t="str">
        <f t="shared" si="129"/>
        <v/>
      </c>
      <c r="AC261" s="282">
        <f t="shared" si="112"/>
        <v>0</v>
      </c>
      <c r="AD261" s="392">
        <f t="shared" si="113"/>
        <v>0</v>
      </c>
      <c r="AE261" s="392">
        <f t="shared" si="114"/>
        <v>0</v>
      </c>
      <c r="AF261" s="270">
        <f t="shared" si="115"/>
        <v>0</v>
      </c>
      <c r="AG261" s="256">
        <f t="shared" si="107"/>
        <v>0.32999999999999985</v>
      </c>
      <c r="AH261" s="257">
        <f t="shared" si="108"/>
        <v>0.16582914572864316</v>
      </c>
      <c r="AI261" s="258" t="str">
        <f t="shared" si="109"/>
        <v/>
      </c>
      <c r="AJ261" s="259">
        <f t="shared" si="110"/>
        <v>2.3199999999999998</v>
      </c>
      <c r="AK261" s="351">
        <f t="shared" si="111"/>
        <v>1.99</v>
      </c>
      <c r="AL261" s="338"/>
      <c r="AM261" s="337"/>
      <c r="AN261" s="338"/>
      <c r="AO261" s="339"/>
      <c r="AP261" s="34"/>
      <c r="AQ261" s="34"/>
      <c r="AR261" s="34"/>
      <c r="AS261" s="34"/>
      <c r="AT261" s="34"/>
      <c r="BR261" s="34"/>
    </row>
    <row r="262" spans="1:70" x14ac:dyDescent="0.2">
      <c r="A262" s="102">
        <f>IF('ΕΙΔΗ ΚΑΘΑΡΙΣΜΟΥ'!A32="","",'ΕΙΔΗ ΚΑΘΑΡΙΣΜΟΥ'!A32)</f>
        <v>22</v>
      </c>
      <c r="B262" s="72" t="str">
        <f>IF('ΕΙΔΗ ΚΑΘΑΡΙΣΜΟΥ'!B32="","",'ΕΙΔΗ ΚΑΘΑΡΙΣΜΟΥ'!B32)</f>
        <v>IZIKIL Κίτρινο 400ml</v>
      </c>
      <c r="C262" s="198" t="str">
        <f>IF('ΕΙΔΗ ΚΑΘΑΡΙΣΜΟΥ'!C32="","",'ΕΙΔΗ ΚΑΘΑΡΙΣΜΟΥ'!C32)</f>
        <v/>
      </c>
      <c r="D262" s="199" t="str">
        <f>IF('ΕΙΔΗ ΚΑΘΑΡΙΣΜΟΥ'!D32="","",'ΕΙΔΗ ΚΑΘΑΡΙΣΜΟΥ'!D32)</f>
        <v/>
      </c>
      <c r="E262" s="198">
        <f>IF('ΕΙΔΗ ΚΑΘΑΡΙΣΜΟΥ'!E32="","",'ΕΙΔΗ ΚΑΘΑΡΙΣΜΟΥ'!E32)</f>
        <v>2.23</v>
      </c>
      <c r="F262" s="199" t="str">
        <f>IF('ΕΙΔΗ ΚΑΘΑΡΙΣΜΟΥ'!F32="","",'ΕΙΔΗ ΚΑΘΑΡΙΣΜΟΥ'!F32)</f>
        <v/>
      </c>
      <c r="G262" s="198" t="str">
        <f>IF('ΕΙΔΗ ΚΑΘΑΡΙΣΜΟΥ'!G32="","",'ΕΙΔΗ ΚΑΘΑΡΙΣΜΟΥ'!G32)</f>
        <v/>
      </c>
      <c r="H262" s="199" t="str">
        <f>IF('ΕΙΔΗ ΚΑΘΑΡΙΣΜΟΥ'!H32="","",'ΕΙΔΗ ΚΑΘΑΡΙΣΜΟΥ'!H32)</f>
        <v/>
      </c>
      <c r="I262" s="198" t="str">
        <f>IF('ΕΙΔΗ ΚΑΘΑΡΙΣΜΟΥ'!I32="","",'ΕΙΔΗ ΚΑΘΑΡΙΣΜΟΥ'!I32)</f>
        <v/>
      </c>
      <c r="J262" s="199" t="str">
        <f>IF('ΕΙΔΗ ΚΑΘΑΡΙΣΜΟΥ'!J32="","",'ΕΙΔΗ ΚΑΘΑΡΙΣΜΟΥ'!J32)</f>
        <v/>
      </c>
      <c r="K262" s="66" t="str">
        <f t="shared" si="128"/>
        <v>DELETE</v>
      </c>
      <c r="L262" s="359">
        <v>2.36</v>
      </c>
      <c r="M262" s="360" t="s">
        <v>259</v>
      </c>
      <c r="N262" s="375" t="str">
        <f t="shared" si="117"/>
        <v/>
      </c>
      <c r="O262" s="376" t="str">
        <f t="shared" si="118"/>
        <v/>
      </c>
      <c r="P262" s="361">
        <v>2.23</v>
      </c>
      <c r="Q262" s="361" t="s">
        <v>259</v>
      </c>
      <c r="R262" s="375">
        <f t="shared" si="119"/>
        <v>2.23</v>
      </c>
      <c r="S262" s="379" t="str">
        <f t="shared" si="120"/>
        <v/>
      </c>
      <c r="T262" s="359" t="s">
        <v>259</v>
      </c>
      <c r="U262" s="360" t="s">
        <v>259</v>
      </c>
      <c r="V262" s="375" t="str">
        <f t="shared" si="121"/>
        <v/>
      </c>
      <c r="W262" s="379" t="str">
        <f t="shared" si="122"/>
        <v/>
      </c>
      <c r="X262" s="359" t="s">
        <v>259</v>
      </c>
      <c r="Y262" s="360" t="s">
        <v>259</v>
      </c>
      <c r="Z262" s="375" t="str">
        <f t="shared" si="123"/>
        <v/>
      </c>
      <c r="AA262" s="381" t="str">
        <f t="shared" si="124"/>
        <v/>
      </c>
      <c r="AB262" s="271" t="str">
        <f t="shared" si="129"/>
        <v>DELETE</v>
      </c>
      <c r="AC262" s="282" t="str">
        <f t="shared" si="112"/>
        <v/>
      </c>
      <c r="AD262" s="392">
        <f t="shared" si="113"/>
        <v>0</v>
      </c>
      <c r="AE262" s="392" t="str">
        <f t="shared" si="114"/>
        <v/>
      </c>
      <c r="AF262" s="270" t="str">
        <f t="shared" si="115"/>
        <v/>
      </c>
      <c r="AG262" s="256">
        <f t="shared" si="107"/>
        <v>0</v>
      </c>
      <c r="AH262" s="257">
        <f t="shared" si="108"/>
        <v>0</v>
      </c>
      <c r="AI262" s="258" t="str">
        <f t="shared" si="109"/>
        <v/>
      </c>
      <c r="AJ262" s="259">
        <f t="shared" si="110"/>
        <v>2.23</v>
      </c>
      <c r="AK262" s="351">
        <f t="shared" si="111"/>
        <v>2.23</v>
      </c>
      <c r="AL262" s="338"/>
      <c r="AM262" s="337"/>
      <c r="AN262" s="338"/>
      <c r="AO262" s="339"/>
      <c r="AP262" s="34"/>
      <c r="AQ262" s="34"/>
      <c r="AR262" s="34"/>
      <c r="AS262" s="34"/>
      <c r="AT262" s="34"/>
      <c r="BR262" s="34"/>
    </row>
    <row r="263" spans="1:70" x14ac:dyDescent="0.2">
      <c r="A263" s="102">
        <f>IF('ΕΙΔΗ ΚΑΘΑΡΙΣΜΟΥ'!A33="","",'ΕΙΔΗ ΚΑΘΑΡΙΣΜΟΥ'!A33)</f>
        <v>23</v>
      </c>
      <c r="B263" s="72" t="str">
        <f>IF('ΕΙΔΗ ΚΑΘΑΡΙΣΜΟΥ'!B33="","",'ΕΙΔΗ ΚΑΘΑΡΙΣΜΟΥ'!B33)</f>
        <v>BAYGON για μύγες και κουνούπια 400ml</v>
      </c>
      <c r="C263" s="198" t="str">
        <f>IF('ΕΙΔΗ ΚΑΘΑΡΙΣΜΟΥ'!C33="","",'ΕΙΔΗ ΚΑΘΑΡΙΣΜΟΥ'!C33)</f>
        <v/>
      </c>
      <c r="D263" s="199" t="str">
        <f>IF('ΕΙΔΗ ΚΑΘΑΡΙΣΜΟΥ'!D33="","",'ΕΙΔΗ ΚΑΘΑΡΙΣΜΟΥ'!D33)</f>
        <v/>
      </c>
      <c r="E263" s="198" t="str">
        <f>IF('ΕΙΔΗ ΚΑΘΑΡΙΣΜΟΥ'!E33="","",'ΕΙΔΗ ΚΑΘΑΡΙΣΜΟΥ'!E33)</f>
        <v/>
      </c>
      <c r="F263" s="199" t="str">
        <f>IF('ΕΙΔΗ ΚΑΘΑΡΙΣΜΟΥ'!F33="","",'ΕΙΔΗ ΚΑΘΑΡΙΣΜΟΥ'!F33)</f>
        <v/>
      </c>
      <c r="G263" s="198" t="str">
        <f>IF('ΕΙΔΗ ΚΑΘΑΡΙΣΜΟΥ'!G33="","",'ΕΙΔΗ ΚΑΘΑΡΙΣΜΟΥ'!G33)</f>
        <v/>
      </c>
      <c r="H263" s="199" t="str">
        <f>IF('ΕΙΔΗ ΚΑΘΑΡΙΣΜΟΥ'!H33="","",'ΕΙΔΗ ΚΑΘΑΡΙΣΜΟΥ'!H33)</f>
        <v/>
      </c>
      <c r="I263" s="198" t="str">
        <f>IF('ΕΙΔΗ ΚΑΘΑΡΙΣΜΟΥ'!I33="","",'ΕΙΔΗ ΚΑΘΑΡΙΣΜΟΥ'!I33)</f>
        <v/>
      </c>
      <c r="J263" s="199" t="str">
        <f>IF('ΕΙΔΗ ΚΑΘΑΡΙΣΜΟΥ'!J33="","",'ΕΙΔΗ ΚΑΘΑΡΙΣΜΟΥ'!J33)</f>
        <v/>
      </c>
      <c r="K263" s="66" t="str">
        <f t="shared" si="128"/>
        <v>DELETE</v>
      </c>
      <c r="L263" s="359" t="s">
        <v>259</v>
      </c>
      <c r="M263" s="360" t="s">
        <v>259</v>
      </c>
      <c r="N263" s="375" t="str">
        <f t="shared" si="117"/>
        <v/>
      </c>
      <c r="O263" s="376" t="str">
        <f t="shared" si="118"/>
        <v/>
      </c>
      <c r="P263" s="361" t="s">
        <v>259</v>
      </c>
      <c r="Q263" s="361" t="s">
        <v>259</v>
      </c>
      <c r="R263" s="375" t="str">
        <f t="shared" si="119"/>
        <v/>
      </c>
      <c r="S263" s="379" t="str">
        <f t="shared" si="120"/>
        <v/>
      </c>
      <c r="T263" s="359" t="s">
        <v>259</v>
      </c>
      <c r="U263" s="360" t="s">
        <v>259</v>
      </c>
      <c r="V263" s="375" t="str">
        <f t="shared" si="121"/>
        <v/>
      </c>
      <c r="W263" s="379" t="str">
        <f t="shared" si="122"/>
        <v/>
      </c>
      <c r="X263" s="359" t="s">
        <v>259</v>
      </c>
      <c r="Y263" s="360" t="s">
        <v>259</v>
      </c>
      <c r="Z263" s="375" t="str">
        <f t="shared" si="123"/>
        <v/>
      </c>
      <c r="AA263" s="381" t="str">
        <f t="shared" si="124"/>
        <v/>
      </c>
      <c r="AB263" s="271" t="str">
        <f t="shared" si="129"/>
        <v>DELETE</v>
      </c>
      <c r="AC263" s="282" t="str">
        <f t="shared" si="112"/>
        <v/>
      </c>
      <c r="AD263" s="392" t="str">
        <f t="shared" si="113"/>
        <v/>
      </c>
      <c r="AE263" s="392" t="str">
        <f t="shared" si="114"/>
        <v/>
      </c>
      <c r="AF263" s="270" t="str">
        <f t="shared" si="115"/>
        <v/>
      </c>
      <c r="AG263" s="256" t="str">
        <f t="shared" si="107"/>
        <v/>
      </c>
      <c r="AH263" s="257" t="str">
        <f t="shared" si="108"/>
        <v/>
      </c>
      <c r="AI263" s="258" t="str">
        <f t="shared" si="109"/>
        <v/>
      </c>
      <c r="AJ263" s="259" t="str">
        <f t="shared" si="110"/>
        <v/>
      </c>
      <c r="AK263" s="351" t="str">
        <f t="shared" si="111"/>
        <v/>
      </c>
      <c r="AL263" s="338"/>
      <c r="AM263" s="337"/>
      <c r="AN263" s="338"/>
      <c r="AO263" s="339"/>
      <c r="AP263" s="34"/>
      <c r="AQ263" s="34"/>
      <c r="AR263" s="34"/>
      <c r="AS263" s="34"/>
      <c r="AT263" s="34"/>
      <c r="BR263" s="34"/>
    </row>
    <row r="264" spans="1:70" x14ac:dyDescent="0.2">
      <c r="A264" s="63"/>
      <c r="B264" s="69"/>
      <c r="C264" s="150">
        <f>SUM(C241:C263)</f>
        <v>10.33</v>
      </c>
      <c r="D264" s="151"/>
      <c r="E264" s="150">
        <f>SUM(E241:E263)</f>
        <v>37.319999999999993</v>
      </c>
      <c r="F264" s="151"/>
      <c r="G264" s="150">
        <f>SUM(G241:G263)</f>
        <v>45.69</v>
      </c>
      <c r="H264" s="151"/>
      <c r="I264" s="150">
        <f>SUM(I241:I263)</f>
        <v>34.75</v>
      </c>
      <c r="J264" s="151"/>
      <c r="K264" s="66"/>
      <c r="L264" s="359"/>
      <c r="M264" s="360"/>
      <c r="N264" s="375"/>
      <c r="O264" s="376"/>
      <c r="P264" s="361"/>
      <c r="Q264" s="361"/>
      <c r="R264" s="375"/>
      <c r="S264" s="379"/>
      <c r="T264" s="359"/>
      <c r="U264" s="360"/>
      <c r="V264" s="375"/>
      <c r="W264" s="379"/>
      <c r="X264" s="359"/>
      <c r="Y264" s="360"/>
      <c r="Z264" s="375"/>
      <c r="AA264" s="381"/>
      <c r="AB264" s="271"/>
      <c r="AC264" s="282"/>
      <c r="AD264" s="392"/>
      <c r="AE264" s="392"/>
      <c r="AF264" s="270"/>
      <c r="AG264" s="256"/>
      <c r="AH264" s="257"/>
      <c r="AI264" s="258"/>
      <c r="AJ264" s="259"/>
      <c r="AK264" s="351"/>
      <c r="AL264" s="338"/>
      <c r="AM264" s="337"/>
      <c r="AN264" s="338"/>
      <c r="AO264" s="339"/>
      <c r="AP264" s="34"/>
      <c r="AQ264" s="34"/>
      <c r="AR264" s="34"/>
      <c r="AS264" s="34"/>
      <c r="AT264" s="34"/>
      <c r="BR264" s="34"/>
    </row>
    <row r="265" spans="1:70" ht="15.75" x14ac:dyDescent="0.25">
      <c r="A265" s="75"/>
      <c r="B265" s="372" t="s">
        <v>73</v>
      </c>
      <c r="C265" s="148"/>
      <c r="D265" s="152"/>
      <c r="E265" s="148"/>
      <c r="F265" s="152"/>
      <c r="G265" s="148"/>
      <c r="H265" s="152"/>
      <c r="I265" s="148"/>
      <c r="J265" s="152"/>
      <c r="K265" s="66"/>
      <c r="L265" s="359"/>
      <c r="M265" s="360"/>
      <c r="N265" s="375"/>
      <c r="O265" s="376"/>
      <c r="P265" s="361"/>
      <c r="Q265" s="361"/>
      <c r="R265" s="375"/>
      <c r="S265" s="379"/>
      <c r="T265" s="359"/>
      <c r="U265" s="360"/>
      <c r="V265" s="375"/>
      <c r="W265" s="379"/>
      <c r="X265" s="359"/>
      <c r="Y265" s="360"/>
      <c r="Z265" s="375"/>
      <c r="AA265" s="381"/>
      <c r="AB265" s="271"/>
      <c r="AC265" s="282"/>
      <c r="AD265" s="392"/>
      <c r="AE265" s="392"/>
      <c r="AF265" s="270"/>
      <c r="AG265" s="256"/>
      <c r="AH265" s="257"/>
      <c r="AI265" s="258"/>
      <c r="AJ265" s="259"/>
      <c r="AK265" s="351"/>
      <c r="AL265" s="338"/>
      <c r="AM265" s="337"/>
      <c r="AN265" s="338"/>
      <c r="AO265" s="339"/>
      <c r="AP265" s="34"/>
      <c r="AQ265" s="34"/>
      <c r="AR265" s="34"/>
      <c r="AS265" s="34"/>
      <c r="AT265" s="34"/>
      <c r="BR265" s="34"/>
    </row>
    <row r="266" spans="1:70" x14ac:dyDescent="0.2">
      <c r="A266" s="102">
        <f>IF('ΕΙΔΗ ΠΡΟΣΩΠΙΚΗΣ ΥΓΙΕΙΝΗΣ ΚΑΙ ΠΕ'!A11="","",'ΕΙΔΗ ΠΡΟΣΩΠΙΚΗΣ ΥΓΙΕΙΝΗΣ ΚΑΙ ΠΕ'!A11)</f>
        <v>1</v>
      </c>
      <c r="B266" s="72" t="str">
        <f>IF('ΕΙΔΗ ΠΡΟΣΩΠΙΚΗΣ ΥΓΙΕΙΝΗΣ ΚΑΙ ΠΕ'!B11="","",'ΕΙΔΗ ΠΡΟΣΩΠΙΚΗΣ ΥΓΙΕΙΝΗΣ ΚΑΙ ΠΕ'!B11)</f>
        <v>COLGATE Total Advanced Whitening 75ml</v>
      </c>
      <c r="C266" s="198" t="str">
        <f>IF('ΕΙΔΗ ΠΡΟΣΩΠΙΚΗΣ ΥΓΙΕΙΝΗΣ ΚΑΙ ΠΕ'!C11="","",'ΕΙΔΗ ΠΡΟΣΩΠΙΚΗΣ ΥΓΙΕΙΝΗΣ ΚΑΙ ΠΕ'!C11)</f>
        <v/>
      </c>
      <c r="D266" s="199" t="str">
        <f>IF('ΕΙΔΗ ΠΡΟΣΩΠΙΚΗΣ ΥΓΙΕΙΝΗΣ ΚΑΙ ΠΕ'!D11="","",'ΕΙΔΗ ΠΡΟΣΩΠΙΚΗΣ ΥΓΙΕΙΝΗΣ ΚΑΙ ΠΕ'!D11)</f>
        <v/>
      </c>
      <c r="E266" s="198">
        <f>IF('ΕΙΔΗ ΠΡΟΣΩΠΙΚΗΣ ΥΓΙΕΙΝΗΣ ΚΑΙ ΠΕ'!E11="","",'ΕΙΔΗ ΠΡΟΣΩΠΙΚΗΣ ΥΓΙΕΙΝΗΣ ΚΑΙ ΠΕ'!E11)</f>
        <v>2.8</v>
      </c>
      <c r="F266" s="199" t="str">
        <f>IF('ΕΙΔΗ ΠΡΟΣΩΠΙΚΗΣ ΥΓΙΕΙΝΗΣ ΚΑΙ ΠΕ'!F11="","",'ΕΙΔΗ ΠΡΟΣΩΠΙΚΗΣ ΥΓΙΕΙΝΗΣ ΚΑΙ ΠΕ'!F11)</f>
        <v/>
      </c>
      <c r="G266" s="198" t="str">
        <f>IF('ΕΙΔΗ ΠΡΟΣΩΠΙΚΗΣ ΥΓΙΕΙΝΗΣ ΚΑΙ ΠΕ'!G11="","",'ΕΙΔΗ ΠΡΟΣΩΠΙΚΗΣ ΥΓΙΕΙΝΗΣ ΚΑΙ ΠΕ'!G11)</f>
        <v/>
      </c>
      <c r="H266" s="199" t="str">
        <f>IF('ΕΙΔΗ ΠΡΟΣΩΠΙΚΗΣ ΥΓΙΕΙΝΗΣ ΚΑΙ ΠΕ'!H11="","",'ΕΙΔΗ ΠΡΟΣΩΠΙΚΗΣ ΥΓΙΕΙΝΗΣ ΚΑΙ ΠΕ'!H11)</f>
        <v/>
      </c>
      <c r="I266" s="198">
        <f>IF('ΕΙΔΗ ΠΡΟΣΩΠΙΚΗΣ ΥΓΙΕΙΝΗΣ ΚΑΙ ΠΕ'!I11="","",'ΕΙΔΗ ΠΡΟΣΩΠΙΚΗΣ ΥΓΙΕΙΝΗΣ ΚΑΙ ΠΕ'!I11)</f>
        <v>2.81</v>
      </c>
      <c r="J266" s="199" t="str">
        <f>IF('ΕΙΔΗ ΠΡΟΣΩΠΙΚΗΣ ΥΓΙΕΙΝΗΣ ΚΑΙ ΠΕ'!J11="","",'ΕΙΔΗ ΠΡΟΣΩΠΙΚΗΣ ΥΓΙΕΙΝΗΣ ΚΑΙ ΠΕ'!J11)</f>
        <v/>
      </c>
      <c r="K266" s="66" t="str">
        <f t="shared" ref="K266:K292" si="130">IF(OR(C266="",E266="",G266="",I266=""),"DELETE","")</f>
        <v>DELETE</v>
      </c>
      <c r="L266" s="359" t="s">
        <v>259</v>
      </c>
      <c r="M266" s="360" t="s">
        <v>259</v>
      </c>
      <c r="N266" s="375" t="str">
        <f t="shared" si="117"/>
        <v/>
      </c>
      <c r="O266" s="376" t="str">
        <f t="shared" si="118"/>
        <v/>
      </c>
      <c r="P266" s="361">
        <v>2.8</v>
      </c>
      <c r="Q266" s="361" t="s">
        <v>259</v>
      </c>
      <c r="R266" s="375">
        <f t="shared" si="119"/>
        <v>2.8</v>
      </c>
      <c r="S266" s="379" t="str">
        <f t="shared" si="120"/>
        <v/>
      </c>
      <c r="T266" s="359" t="s">
        <v>259</v>
      </c>
      <c r="U266" s="360" t="s">
        <v>259</v>
      </c>
      <c r="V266" s="375" t="str">
        <f t="shared" si="121"/>
        <v/>
      </c>
      <c r="W266" s="379" t="str">
        <f t="shared" si="122"/>
        <v/>
      </c>
      <c r="X266" s="359">
        <v>2.81</v>
      </c>
      <c r="Y266" s="360" t="s">
        <v>259</v>
      </c>
      <c r="Z266" s="375">
        <f t="shared" si="123"/>
        <v>2.81</v>
      </c>
      <c r="AA266" s="381" t="str">
        <f t="shared" si="124"/>
        <v/>
      </c>
      <c r="AB266" s="271" t="str">
        <f t="shared" ref="AB266:AB292" si="131">IF(OR(L266="",N266="",P266="",R266="",T266="",V266="",X266="",Z266=""),"DELETE","")</f>
        <v>DELETE</v>
      </c>
      <c r="AC266" s="282" t="str">
        <f t="shared" si="112"/>
        <v/>
      </c>
      <c r="AD266" s="392">
        <f t="shared" si="113"/>
        <v>0</v>
      </c>
      <c r="AE266" s="392" t="str">
        <f t="shared" si="114"/>
        <v/>
      </c>
      <c r="AF266" s="270">
        <f t="shared" si="115"/>
        <v>0</v>
      </c>
      <c r="AG266" s="256">
        <f t="shared" ref="AG266:AG320" si="132">IF(AND(C266="",E266="",G266="",I266=""),"",(MAX(C266:J266)-MIN(C266:J266)))</f>
        <v>1.0000000000000231E-2</v>
      </c>
      <c r="AH266" s="257">
        <f t="shared" ref="AH266:AH320" si="133">IF(AND(AJ266="",AK266=""),"",(AJ266/AK266)-1)</f>
        <v>3.5714285714285587E-3</v>
      </c>
      <c r="AI266" s="258" t="str">
        <f t="shared" ref="AI266:AI320" si="134">IF(AH266="","",(IF(AH266&gt;$AH$10,"WARNING","")))</f>
        <v/>
      </c>
      <c r="AJ266" s="259">
        <f t="shared" ref="AJ266:AJ320" si="135">IF(AND(C266="",E266="",G266="",I266=""),"",(MAX(C266:J266)))</f>
        <v>2.81</v>
      </c>
      <c r="AK266" s="351">
        <f t="shared" ref="AK266:AK320" si="136">IF(AND(C266="",E266="",G266="",I266=""),"",(MIN(C266:J266)))</f>
        <v>2.8</v>
      </c>
      <c r="AL266" s="338"/>
      <c r="AM266" s="338"/>
      <c r="AN266" s="338"/>
      <c r="AO266" s="339"/>
      <c r="AP266" s="34"/>
      <c r="AQ266" s="34"/>
      <c r="AR266" s="34"/>
      <c r="AS266" s="34"/>
      <c r="AT266" s="34"/>
      <c r="BR266" s="34"/>
    </row>
    <row r="267" spans="1:70" x14ac:dyDescent="0.2">
      <c r="A267" s="102">
        <f>IF('ΕΙΔΗ ΠΡΟΣΩΠΙΚΗΣ ΥΓΙΕΙΝΗΣ ΚΑΙ ΠΕ'!A12="","",'ΕΙΔΗ ΠΡΟΣΩΠΙΚΗΣ ΥΓΙΕΙΝΗΣ ΚΑΙ ΠΕ'!A12)</f>
        <v>2</v>
      </c>
      <c r="B267" s="72" t="str">
        <f>IF('ΕΙΔΗ ΠΡΟΣΩΠΙΚΗΣ ΥΓΙΕΙΝΗΣ ΚΑΙ ΠΕ'!B12="","",'ΕΙΔΗ ΠΡΟΣΩΠΙΚΗΣ ΥΓΙΕΙΝΗΣ ΚΑΙ ΠΕ'!B12)</f>
        <v>SENSODYNE Original (κόκκινη) 100ml</v>
      </c>
      <c r="C267" s="198" t="str">
        <f>IF('ΕΙΔΗ ΠΡΟΣΩΠΙΚΗΣ ΥΓΙΕΙΝΗΣ ΚΑΙ ΠΕ'!C12="","",'ΕΙΔΗ ΠΡΟΣΩΠΙΚΗΣ ΥΓΙΕΙΝΗΣ ΚΑΙ ΠΕ'!C12)</f>
        <v/>
      </c>
      <c r="D267" s="199" t="str">
        <f>IF('ΕΙΔΗ ΠΡΟΣΩΠΙΚΗΣ ΥΓΙΕΙΝΗΣ ΚΑΙ ΠΕ'!D12="","",'ΕΙΔΗ ΠΡΟΣΩΠΙΚΗΣ ΥΓΙΕΙΝΗΣ ΚΑΙ ΠΕ'!D12)</f>
        <v/>
      </c>
      <c r="E267" s="198">
        <f>IF('ΕΙΔΗ ΠΡΟΣΩΠΙΚΗΣ ΥΓΙΕΙΝΗΣ ΚΑΙ ΠΕ'!E12="","",'ΕΙΔΗ ΠΡΟΣΩΠΙΚΗΣ ΥΓΙΕΙΝΗΣ ΚΑΙ ΠΕ'!E12)</f>
        <v>5.07</v>
      </c>
      <c r="F267" s="199" t="str">
        <f>IF('ΕΙΔΗ ΠΡΟΣΩΠΙΚΗΣ ΥΓΙΕΙΝΗΣ ΚΑΙ ΠΕ'!F12="","",'ΕΙΔΗ ΠΡΟΣΩΠΙΚΗΣ ΥΓΙΕΙΝΗΣ ΚΑΙ ΠΕ'!F12)</f>
        <v/>
      </c>
      <c r="G267" s="198">
        <f>IF('ΕΙΔΗ ΠΡΟΣΩΠΙΚΗΣ ΥΓΙΕΙΝΗΣ ΚΑΙ ΠΕ'!G12="","",'ΕΙΔΗ ΠΡΟΣΩΠΙΚΗΣ ΥΓΙΕΙΝΗΣ ΚΑΙ ΠΕ'!G12)</f>
        <v>4.88</v>
      </c>
      <c r="H267" s="199" t="str">
        <f>IF('ΕΙΔΗ ΠΡΟΣΩΠΙΚΗΣ ΥΓΙΕΙΝΗΣ ΚΑΙ ΠΕ'!H12="","",'ΕΙΔΗ ΠΡΟΣΩΠΙΚΗΣ ΥΓΙΕΙΝΗΣ ΚΑΙ ΠΕ'!H12)</f>
        <v/>
      </c>
      <c r="I267" s="198">
        <f>IF('ΕΙΔΗ ΠΡΟΣΩΠΙΚΗΣ ΥΓΙΕΙΝΗΣ ΚΑΙ ΠΕ'!I12="","",'ΕΙΔΗ ΠΡΟΣΩΠΙΚΗΣ ΥΓΙΕΙΝΗΣ ΚΑΙ ΠΕ'!I12)</f>
        <v>4.92</v>
      </c>
      <c r="J267" s="199" t="str">
        <f>IF('ΕΙΔΗ ΠΡΟΣΩΠΙΚΗΣ ΥΓΙΕΙΝΗΣ ΚΑΙ ΠΕ'!J12="","",'ΕΙΔΗ ΠΡΟΣΩΠΙΚΗΣ ΥΓΙΕΙΝΗΣ ΚΑΙ ΠΕ'!J12)</f>
        <v/>
      </c>
      <c r="K267" s="66" t="str">
        <f t="shared" si="130"/>
        <v>DELETE</v>
      </c>
      <c r="L267" s="359" t="s">
        <v>259</v>
      </c>
      <c r="M267" s="360" t="s">
        <v>259</v>
      </c>
      <c r="N267" s="375" t="str">
        <f t="shared" si="117"/>
        <v/>
      </c>
      <c r="O267" s="376" t="str">
        <f t="shared" si="118"/>
        <v/>
      </c>
      <c r="P267" s="361">
        <v>5.07</v>
      </c>
      <c r="Q267" s="361" t="s">
        <v>259</v>
      </c>
      <c r="R267" s="375">
        <f t="shared" si="119"/>
        <v>5.07</v>
      </c>
      <c r="S267" s="379" t="str">
        <f t="shared" si="120"/>
        <v/>
      </c>
      <c r="T267" s="359">
        <v>4.88</v>
      </c>
      <c r="U267" s="360" t="s">
        <v>259</v>
      </c>
      <c r="V267" s="375">
        <f t="shared" si="121"/>
        <v>4.88</v>
      </c>
      <c r="W267" s="379" t="str">
        <f t="shared" si="122"/>
        <v/>
      </c>
      <c r="X267" s="359">
        <v>4.92</v>
      </c>
      <c r="Y267" s="360" t="s">
        <v>259</v>
      </c>
      <c r="Z267" s="375">
        <f t="shared" si="123"/>
        <v>4.92</v>
      </c>
      <c r="AA267" s="381" t="str">
        <f t="shared" si="124"/>
        <v/>
      </c>
      <c r="AB267" s="271" t="str">
        <f t="shared" si="131"/>
        <v>DELETE</v>
      </c>
      <c r="AC267" s="282" t="str">
        <f t="shared" si="112"/>
        <v/>
      </c>
      <c r="AD267" s="392">
        <f t="shared" si="113"/>
        <v>0</v>
      </c>
      <c r="AE267" s="392">
        <f t="shared" si="114"/>
        <v>0</v>
      </c>
      <c r="AF267" s="270">
        <f t="shared" si="115"/>
        <v>0</v>
      </c>
      <c r="AG267" s="256">
        <f t="shared" si="132"/>
        <v>0.19000000000000039</v>
      </c>
      <c r="AH267" s="257">
        <f t="shared" si="133"/>
        <v>3.8934426229508379E-2</v>
      </c>
      <c r="AI267" s="258" t="str">
        <f t="shared" si="134"/>
        <v/>
      </c>
      <c r="AJ267" s="259">
        <f t="shared" si="135"/>
        <v>5.07</v>
      </c>
      <c r="AK267" s="351">
        <f t="shared" si="136"/>
        <v>4.88</v>
      </c>
      <c r="AL267" s="338"/>
      <c r="AM267" s="337"/>
      <c r="AN267" s="338"/>
      <c r="AO267" s="339"/>
      <c r="AP267" s="34"/>
      <c r="AQ267" s="34"/>
      <c r="AR267" s="34"/>
      <c r="AS267" s="34"/>
      <c r="AT267" s="34"/>
      <c r="BR267" s="34"/>
    </row>
    <row r="268" spans="1:70" x14ac:dyDescent="0.2">
      <c r="A268" s="102">
        <f>IF('ΕΙΔΗ ΠΡΟΣΩΠΙΚΗΣ ΥΓΙΕΙΝΗΣ ΚΑΙ ΠΕ'!A13="","",'ΕΙΔΗ ΠΡΟΣΩΠΙΚΗΣ ΥΓΙΕΙΝΗΣ ΚΑΙ ΠΕ'!A13)</f>
        <v>3</v>
      </c>
      <c r="B268" s="72" t="str">
        <f>IF('ΕΙΔΗ ΠΡΟΣΩΠΙΚΗΣ ΥΓΙΕΙΝΗΣ ΚΑΙ ΠΕ'!B13="","",'ΕΙΔΗ ΠΡΟΣΩΠΙΚΗΣ ΥΓΙΕΙΝΗΣ ΚΑΙ ΠΕ'!B13)</f>
        <v>LISTERINE Στοματικό Διάλυμα (Πράσινη Συσκευασία) 250ml</v>
      </c>
      <c r="C268" s="198">
        <f>IF('ΕΙΔΗ ΠΡΟΣΩΠΙΚΗΣ ΥΓΙΕΙΝΗΣ ΚΑΙ ΠΕ'!C13="","",'ΕΙΔΗ ΠΡΟΣΩΠΙΚΗΣ ΥΓΙΕΙΝΗΣ ΚΑΙ ΠΕ'!C13)</f>
        <v>1.99</v>
      </c>
      <c r="D268" s="199" t="str">
        <f>IF('ΕΙΔΗ ΠΡΟΣΩΠΙΚΗΣ ΥΓΙΕΙΝΗΣ ΚΑΙ ΠΕ'!D13="","",'ΕΙΔΗ ΠΡΟΣΩΠΙΚΗΣ ΥΓΙΕΙΝΗΣ ΚΑΙ ΠΕ'!D13)</f>
        <v>*</v>
      </c>
      <c r="E268" s="198">
        <f>IF('ΕΙΔΗ ΠΡΟΣΩΠΙΚΗΣ ΥΓΙΕΙΝΗΣ ΚΑΙ ΠΕ'!E13="","",'ΕΙΔΗ ΠΡΟΣΩΠΙΚΗΣ ΥΓΙΕΙΝΗΣ ΚΑΙ ΠΕ'!E13)</f>
        <v>4</v>
      </c>
      <c r="F268" s="199" t="str">
        <f>IF('ΕΙΔΗ ΠΡΟΣΩΠΙΚΗΣ ΥΓΙΕΙΝΗΣ ΚΑΙ ΠΕ'!F13="","",'ΕΙΔΗ ΠΡΟΣΩΠΙΚΗΣ ΥΓΙΕΙΝΗΣ ΚΑΙ ΠΕ'!F13)</f>
        <v/>
      </c>
      <c r="G268" s="198">
        <f>IF('ΕΙΔΗ ΠΡΟΣΩΠΙΚΗΣ ΥΓΙΕΙΝΗΣ ΚΑΙ ΠΕ'!G13="","",'ΕΙΔΗ ΠΡΟΣΩΠΙΚΗΣ ΥΓΙΕΙΝΗΣ ΚΑΙ ΠΕ'!G13)</f>
        <v>1.97</v>
      </c>
      <c r="H268" s="199" t="str">
        <f>IF('ΕΙΔΗ ΠΡΟΣΩΠΙΚΗΣ ΥΓΙΕΙΝΗΣ ΚΑΙ ΠΕ'!H13="","",'ΕΙΔΗ ΠΡΟΣΩΠΙΚΗΣ ΥΓΙΕΙΝΗΣ ΚΑΙ ΠΕ'!H13)</f>
        <v/>
      </c>
      <c r="I268" s="198" t="str">
        <f>IF('ΕΙΔΗ ΠΡΟΣΩΠΙΚΗΣ ΥΓΙΕΙΝΗΣ ΚΑΙ ΠΕ'!I13="","",'ΕΙΔΗ ΠΡΟΣΩΠΙΚΗΣ ΥΓΙΕΙΝΗΣ ΚΑΙ ΠΕ'!I13)</f>
        <v/>
      </c>
      <c r="J268" s="199" t="str">
        <f>IF('ΕΙΔΗ ΠΡΟΣΩΠΙΚΗΣ ΥΓΙΕΙΝΗΣ ΚΑΙ ΠΕ'!J13="","",'ΕΙΔΗ ΠΡΟΣΩΠΙΚΗΣ ΥΓΙΕΙΝΗΣ ΚΑΙ ΠΕ'!J13)</f>
        <v/>
      </c>
      <c r="K268" s="66" t="str">
        <f t="shared" si="130"/>
        <v>DELETE</v>
      </c>
      <c r="L268" s="359">
        <v>1.99</v>
      </c>
      <c r="M268" s="360" t="s">
        <v>258</v>
      </c>
      <c r="N268" s="375">
        <f t="shared" si="117"/>
        <v>1.99</v>
      </c>
      <c r="O268" s="376" t="str">
        <f t="shared" si="118"/>
        <v>*</v>
      </c>
      <c r="P268" s="361">
        <v>4</v>
      </c>
      <c r="Q268" s="361" t="s">
        <v>259</v>
      </c>
      <c r="R268" s="375">
        <f t="shared" si="119"/>
        <v>4</v>
      </c>
      <c r="S268" s="379" t="str">
        <f t="shared" si="120"/>
        <v/>
      </c>
      <c r="T268" s="359">
        <v>1.97</v>
      </c>
      <c r="U268" s="360" t="s">
        <v>259</v>
      </c>
      <c r="V268" s="375">
        <f t="shared" si="121"/>
        <v>1.97</v>
      </c>
      <c r="W268" s="379" t="str">
        <f t="shared" si="122"/>
        <v/>
      </c>
      <c r="X268" s="359">
        <v>4.05</v>
      </c>
      <c r="Y268" s="360" t="s">
        <v>259</v>
      </c>
      <c r="Z268" s="375" t="str">
        <f t="shared" si="123"/>
        <v/>
      </c>
      <c r="AA268" s="381" t="str">
        <f t="shared" si="124"/>
        <v/>
      </c>
      <c r="AB268" s="271" t="str">
        <f t="shared" si="131"/>
        <v>DELETE</v>
      </c>
      <c r="AC268" s="282">
        <f t="shared" si="112"/>
        <v>0</v>
      </c>
      <c r="AD268" s="392">
        <f t="shared" si="113"/>
        <v>0</v>
      </c>
      <c r="AE268" s="392">
        <f t="shared" si="114"/>
        <v>0</v>
      </c>
      <c r="AF268" s="270" t="str">
        <f t="shared" si="115"/>
        <v/>
      </c>
      <c r="AG268" s="256">
        <f t="shared" si="132"/>
        <v>2.0300000000000002</v>
      </c>
      <c r="AH268" s="257">
        <f t="shared" si="133"/>
        <v>1.030456852791878</v>
      </c>
      <c r="AI268" s="258" t="str">
        <f t="shared" si="134"/>
        <v>WARNING</v>
      </c>
      <c r="AJ268" s="259">
        <f t="shared" si="135"/>
        <v>4</v>
      </c>
      <c r="AK268" s="351">
        <f t="shared" si="136"/>
        <v>1.97</v>
      </c>
      <c r="AL268" s="338"/>
      <c r="AM268" s="337"/>
      <c r="AN268" s="338"/>
      <c r="AO268" s="339"/>
      <c r="AP268" s="34"/>
      <c r="AQ268" s="34"/>
      <c r="AR268" s="34"/>
      <c r="AS268" s="34"/>
      <c r="AT268" s="34"/>
      <c r="BR268" s="34"/>
    </row>
    <row r="269" spans="1:70" x14ac:dyDescent="0.2">
      <c r="A269" s="102">
        <f>IF('ΕΙΔΗ ΠΡΟΣΩΠΙΚΗΣ ΥΓΙΕΙΝΗΣ ΚΑΙ ΠΕ'!A14="","",'ΕΙΔΗ ΠΡΟΣΩΠΙΚΗΣ ΥΓΙΕΙΝΗΣ ΚΑΙ ΠΕ'!A14)</f>
        <v>4</v>
      </c>
      <c r="B269" s="72" t="str">
        <f>IF('ΕΙΔΗ ΠΡΟΣΩΠΙΚΗΣ ΥΓΙΕΙΝΗΣ ΚΑΙ ΠΕ'!B14="","",'ΕΙΔΗ ΠΡΟΣΩΠΙΚΗΣ ΥΓΙΕΙΝΗΣ ΚΑΙ ΠΕ'!B14)</f>
        <v>Ανταλλακτικά ξυραφάκια GILLETTE MACH 3 x 4</v>
      </c>
      <c r="C269" s="198" t="str">
        <f>IF('ΕΙΔΗ ΠΡΟΣΩΠΙΚΗΣ ΥΓΙΕΙΝΗΣ ΚΑΙ ΠΕ'!C14="","",'ΕΙΔΗ ΠΡΟΣΩΠΙΚΗΣ ΥΓΙΕΙΝΗΣ ΚΑΙ ΠΕ'!C14)</f>
        <v/>
      </c>
      <c r="D269" s="199" t="str">
        <f>IF('ΕΙΔΗ ΠΡΟΣΩΠΙΚΗΣ ΥΓΙΕΙΝΗΣ ΚΑΙ ΠΕ'!D14="","",'ΕΙΔΗ ΠΡΟΣΩΠΙΚΗΣ ΥΓΙΕΙΝΗΣ ΚΑΙ ΠΕ'!D14)</f>
        <v/>
      </c>
      <c r="E269" s="198">
        <f>IF('ΕΙΔΗ ΠΡΟΣΩΠΙΚΗΣ ΥΓΙΕΙΝΗΣ ΚΑΙ ΠΕ'!E14="","",'ΕΙΔΗ ΠΡΟΣΩΠΙΚΗΣ ΥΓΙΕΙΝΗΣ ΚΑΙ ΠΕ'!E14)</f>
        <v>9.8699999999999992</v>
      </c>
      <c r="F269" s="199" t="str">
        <f>IF('ΕΙΔΗ ΠΡΟΣΩΠΙΚΗΣ ΥΓΙΕΙΝΗΣ ΚΑΙ ΠΕ'!F14="","",'ΕΙΔΗ ΠΡΟΣΩΠΙΚΗΣ ΥΓΙΕΙΝΗΣ ΚΑΙ ΠΕ'!F14)</f>
        <v/>
      </c>
      <c r="G269" s="198" t="str">
        <f>IF('ΕΙΔΗ ΠΡΟΣΩΠΙΚΗΣ ΥΓΙΕΙΝΗΣ ΚΑΙ ΠΕ'!G14="","",'ΕΙΔΗ ΠΡΟΣΩΠΙΚΗΣ ΥΓΙΕΙΝΗΣ ΚΑΙ ΠΕ'!G14)</f>
        <v/>
      </c>
      <c r="H269" s="199" t="str">
        <f>IF('ΕΙΔΗ ΠΡΟΣΩΠΙΚΗΣ ΥΓΙΕΙΝΗΣ ΚΑΙ ΠΕ'!H14="","",'ΕΙΔΗ ΠΡΟΣΩΠΙΚΗΣ ΥΓΙΕΙΝΗΣ ΚΑΙ ΠΕ'!H14)</f>
        <v/>
      </c>
      <c r="I269" s="198">
        <f>IF('ΕΙΔΗ ΠΡΟΣΩΠΙΚΗΣ ΥΓΙΕΙΝΗΣ ΚΑΙ ΠΕ'!I14="","",'ΕΙΔΗ ΠΡΟΣΩΠΙΚΗΣ ΥΓΙΕΙΝΗΣ ΚΑΙ ΠΕ'!I14)</f>
        <v>9.8800000000000008</v>
      </c>
      <c r="J269" s="199" t="str">
        <f>IF('ΕΙΔΗ ΠΡΟΣΩΠΙΚΗΣ ΥΓΙΕΙΝΗΣ ΚΑΙ ΠΕ'!J14="","",'ΕΙΔΗ ΠΡΟΣΩΠΙΚΗΣ ΥΓΙΕΙΝΗΣ ΚΑΙ ΠΕ'!J14)</f>
        <v/>
      </c>
      <c r="K269" s="66" t="str">
        <f t="shared" si="130"/>
        <v>DELETE</v>
      </c>
      <c r="L269" s="359" t="s">
        <v>259</v>
      </c>
      <c r="M269" s="360" t="s">
        <v>259</v>
      </c>
      <c r="N269" s="375" t="str">
        <f t="shared" si="117"/>
        <v/>
      </c>
      <c r="O269" s="376" t="str">
        <f t="shared" si="118"/>
        <v/>
      </c>
      <c r="P269" s="361" t="s">
        <v>259</v>
      </c>
      <c r="Q269" s="361" t="s">
        <v>259</v>
      </c>
      <c r="R269" s="375">
        <f t="shared" si="119"/>
        <v>9.8699999999999992</v>
      </c>
      <c r="S269" s="379" t="str">
        <f t="shared" si="120"/>
        <v/>
      </c>
      <c r="T269" s="359">
        <v>7.42</v>
      </c>
      <c r="U269" s="360" t="s">
        <v>259</v>
      </c>
      <c r="V269" s="375" t="str">
        <f t="shared" si="121"/>
        <v/>
      </c>
      <c r="W269" s="379" t="str">
        <f t="shared" si="122"/>
        <v/>
      </c>
      <c r="X269" s="359">
        <v>9.8800000000000008</v>
      </c>
      <c r="Y269" s="360" t="s">
        <v>259</v>
      </c>
      <c r="Z269" s="375">
        <f t="shared" si="123"/>
        <v>9.8800000000000008</v>
      </c>
      <c r="AA269" s="381" t="str">
        <f t="shared" si="124"/>
        <v/>
      </c>
      <c r="AB269" s="271" t="str">
        <f t="shared" si="131"/>
        <v>DELETE</v>
      </c>
      <c r="AC269" s="282" t="str">
        <f t="shared" si="112"/>
        <v/>
      </c>
      <c r="AD269" s="392" t="str">
        <f t="shared" si="113"/>
        <v/>
      </c>
      <c r="AE269" s="392" t="str">
        <f t="shared" si="114"/>
        <v/>
      </c>
      <c r="AF269" s="270">
        <f t="shared" si="115"/>
        <v>0</v>
      </c>
      <c r="AG269" s="256">
        <f t="shared" si="132"/>
        <v>1.0000000000001563E-2</v>
      </c>
      <c r="AH269" s="257">
        <f t="shared" si="133"/>
        <v>1.0131712259373593E-3</v>
      </c>
      <c r="AI269" s="258" t="str">
        <f t="shared" si="134"/>
        <v/>
      </c>
      <c r="AJ269" s="259">
        <f t="shared" si="135"/>
        <v>9.8800000000000008</v>
      </c>
      <c r="AK269" s="351">
        <f t="shared" si="136"/>
        <v>9.8699999999999992</v>
      </c>
      <c r="AL269" s="338"/>
      <c r="AM269" s="337"/>
      <c r="AN269" s="338"/>
      <c r="AO269" s="339"/>
      <c r="AP269" s="34"/>
      <c r="AQ269" s="34"/>
      <c r="AR269" s="34"/>
      <c r="AS269" s="34"/>
      <c r="AT269" s="34"/>
      <c r="BR269" s="34"/>
    </row>
    <row r="270" spans="1:70" x14ac:dyDescent="0.2">
      <c r="A270" s="102">
        <f>IF('ΕΙΔΗ ΠΡΟΣΩΠΙΚΗΣ ΥΓΙΕΙΝΗΣ ΚΑΙ ΠΕ'!A15="","",'ΕΙΔΗ ΠΡΟΣΩΠΙΚΗΣ ΥΓΙΕΙΝΗΣ ΚΑΙ ΠΕ'!A15)</f>
        <v>5</v>
      </c>
      <c r="B270" s="72" t="str">
        <f>IF('ΕΙΔΗ ΠΡΟΣΩΠΙΚΗΣ ΥΓΙΕΙΝΗΣ ΚΑΙ ΠΕ'!B15="","",'ΕΙΔΗ ΠΡΟΣΩΠΙΚΗΣ ΥΓΙΕΙΝΗΣ ΚΑΙ ΠΕ'!B15)</f>
        <v>GILLETTE GEL ξυρίσματος (sensitive skin) 200ml</v>
      </c>
      <c r="C270" s="198">
        <f>IF('ΕΙΔΗ ΠΡΟΣΩΠΙΚΗΣ ΥΓΙΕΙΝΗΣ ΚΑΙ ΠΕ'!C15="","",'ΕΙΔΗ ΠΡΟΣΩΠΙΚΗΣ ΥΓΙΕΙΝΗΣ ΚΑΙ ΠΕ'!C15)</f>
        <v>5.28</v>
      </c>
      <c r="D270" s="199" t="str">
        <f>IF('ΕΙΔΗ ΠΡΟΣΩΠΙΚΗΣ ΥΓΙΕΙΝΗΣ ΚΑΙ ΠΕ'!D15="","",'ΕΙΔΗ ΠΡΟΣΩΠΙΚΗΣ ΥΓΙΕΙΝΗΣ ΚΑΙ ΠΕ'!D15)</f>
        <v/>
      </c>
      <c r="E270" s="198" t="str">
        <f>IF('ΕΙΔΗ ΠΡΟΣΩΠΙΚΗΣ ΥΓΙΕΙΝΗΣ ΚΑΙ ΠΕ'!E15="","",'ΕΙΔΗ ΠΡΟΣΩΠΙΚΗΣ ΥΓΙΕΙΝΗΣ ΚΑΙ ΠΕ'!E15)</f>
        <v/>
      </c>
      <c r="F270" s="199" t="str">
        <f>IF('ΕΙΔΗ ΠΡΟΣΩΠΙΚΗΣ ΥΓΙΕΙΝΗΣ ΚΑΙ ΠΕ'!F15="","",'ΕΙΔΗ ΠΡΟΣΩΠΙΚΗΣ ΥΓΙΕΙΝΗΣ ΚΑΙ ΠΕ'!F15)</f>
        <v/>
      </c>
      <c r="G270" s="198">
        <f>IF('ΕΙΔΗ ΠΡΟΣΩΠΙΚΗΣ ΥΓΙΕΙΝΗΣ ΚΑΙ ΠΕ'!G15="","",'ΕΙΔΗ ΠΡΟΣΩΠΙΚΗΣ ΥΓΙΕΙΝΗΣ ΚΑΙ ΠΕ'!G15)</f>
        <v>2.89</v>
      </c>
      <c r="H270" s="199" t="str">
        <f>IF('ΕΙΔΗ ΠΡΟΣΩΠΙΚΗΣ ΥΓΙΕΙΝΗΣ ΚΑΙ ΠΕ'!H15="","",'ΕΙΔΗ ΠΡΟΣΩΠΙΚΗΣ ΥΓΙΕΙΝΗΣ ΚΑΙ ΠΕ'!H15)</f>
        <v/>
      </c>
      <c r="I270" s="198">
        <f>IF('ΕΙΔΗ ΠΡΟΣΩΠΙΚΗΣ ΥΓΙΕΙΝΗΣ ΚΑΙ ΠΕ'!I15="","",'ΕΙΔΗ ΠΡΟΣΩΠΙΚΗΣ ΥΓΙΕΙΝΗΣ ΚΑΙ ΠΕ'!I15)</f>
        <v>5.29</v>
      </c>
      <c r="J270" s="199" t="str">
        <f>IF('ΕΙΔΗ ΠΡΟΣΩΠΙΚΗΣ ΥΓΙΕΙΝΗΣ ΚΑΙ ΠΕ'!J15="","",'ΕΙΔΗ ΠΡΟΣΩΠΙΚΗΣ ΥΓΙΕΙΝΗΣ ΚΑΙ ΠΕ'!J15)</f>
        <v/>
      </c>
      <c r="K270" s="66" t="str">
        <f t="shared" si="130"/>
        <v>DELETE</v>
      </c>
      <c r="L270" s="359">
        <v>5.28</v>
      </c>
      <c r="M270" s="360" t="s">
        <v>259</v>
      </c>
      <c r="N270" s="375">
        <f t="shared" si="117"/>
        <v>5.28</v>
      </c>
      <c r="O270" s="376" t="str">
        <f t="shared" si="118"/>
        <v/>
      </c>
      <c r="P270" s="361">
        <v>5.13</v>
      </c>
      <c r="Q270" s="361" t="s">
        <v>259</v>
      </c>
      <c r="R270" s="375" t="str">
        <f t="shared" si="119"/>
        <v/>
      </c>
      <c r="S270" s="379" t="str">
        <f t="shared" si="120"/>
        <v/>
      </c>
      <c r="T270" s="359">
        <v>2.89</v>
      </c>
      <c r="U270" s="360" t="s">
        <v>259</v>
      </c>
      <c r="V270" s="375">
        <f t="shared" si="121"/>
        <v>2.89</v>
      </c>
      <c r="W270" s="379" t="str">
        <f t="shared" si="122"/>
        <v/>
      </c>
      <c r="X270" s="359">
        <v>5.29</v>
      </c>
      <c r="Y270" s="360" t="s">
        <v>259</v>
      </c>
      <c r="Z270" s="375">
        <f t="shared" si="123"/>
        <v>5.29</v>
      </c>
      <c r="AA270" s="381" t="str">
        <f t="shared" si="124"/>
        <v/>
      </c>
      <c r="AB270" s="271" t="str">
        <f t="shared" si="131"/>
        <v>DELETE</v>
      </c>
      <c r="AC270" s="282">
        <f t="shared" si="112"/>
        <v>0</v>
      </c>
      <c r="AD270" s="392" t="str">
        <f t="shared" si="113"/>
        <v/>
      </c>
      <c r="AE270" s="392">
        <f t="shared" si="114"/>
        <v>0</v>
      </c>
      <c r="AF270" s="270">
        <f t="shared" si="115"/>
        <v>0</v>
      </c>
      <c r="AG270" s="256">
        <f t="shared" si="132"/>
        <v>2.4</v>
      </c>
      <c r="AH270" s="257">
        <f t="shared" si="133"/>
        <v>0.83044982698961922</v>
      </c>
      <c r="AI270" s="258" t="str">
        <f t="shared" si="134"/>
        <v>WARNING</v>
      </c>
      <c r="AJ270" s="259">
        <f t="shared" si="135"/>
        <v>5.29</v>
      </c>
      <c r="AK270" s="351">
        <f t="shared" si="136"/>
        <v>2.89</v>
      </c>
      <c r="AL270" s="338"/>
      <c r="AM270" s="337"/>
      <c r="AN270" s="338"/>
      <c r="AO270" s="339"/>
      <c r="AP270" s="34"/>
      <c r="AQ270" s="34"/>
      <c r="AR270" s="34"/>
      <c r="AS270" s="34"/>
      <c r="AT270" s="34"/>
      <c r="BR270" s="34"/>
    </row>
    <row r="271" spans="1:70" x14ac:dyDescent="0.2">
      <c r="A271" s="102">
        <f>IF('ΕΙΔΗ ΠΡΟΣΩΠΙΚΗΣ ΥΓΙΕΙΝΗΣ ΚΑΙ ΠΕ'!A16="","",'ΕΙΔΗ ΠΡΟΣΩΠΙΚΗΣ ΥΓΙΕΙΝΗΣ ΚΑΙ ΠΕ'!A16)</f>
        <v>6</v>
      </c>
      <c r="B271" s="72" t="str">
        <f>IF('ΕΙΔΗ ΠΡΟΣΩΠΙΚΗΣ ΥΓΙΕΙΝΗΣ ΚΑΙ ΠΕ'!B16="","",'ΕΙΔΗ ΠΡΟΣΩΠΙΚΗΣ ΥΓΙΕΙΝΗΣ ΚΑΙ ΠΕ'!B16)</f>
        <v>PALMOLIVE Aloe Vera Sensitive shaving foam 200ml</v>
      </c>
      <c r="C271" s="198" t="str">
        <f>IF('ΕΙΔΗ ΠΡΟΣΩΠΙΚΗΣ ΥΓΙΕΙΝΗΣ ΚΑΙ ΠΕ'!C16="","",'ΕΙΔΗ ΠΡΟΣΩΠΙΚΗΣ ΥΓΙΕΙΝΗΣ ΚΑΙ ΠΕ'!C16)</f>
        <v/>
      </c>
      <c r="D271" s="199" t="str">
        <f>IF('ΕΙΔΗ ΠΡΟΣΩΠΙΚΗΣ ΥΓΙΕΙΝΗΣ ΚΑΙ ΠΕ'!D16="","",'ΕΙΔΗ ΠΡΟΣΩΠΙΚΗΣ ΥΓΙΕΙΝΗΣ ΚΑΙ ΠΕ'!D16)</f>
        <v/>
      </c>
      <c r="E271" s="198">
        <f>IF('ΕΙΔΗ ΠΡΟΣΩΠΙΚΗΣ ΥΓΙΕΙΝΗΣ ΚΑΙ ΠΕ'!E16="","",'ΕΙΔΗ ΠΡΟΣΩΠΙΚΗΣ ΥΓΙΕΙΝΗΣ ΚΑΙ ΠΕ'!E16)</f>
        <v>2.82</v>
      </c>
      <c r="F271" s="199" t="str">
        <f>IF('ΕΙΔΗ ΠΡΟΣΩΠΙΚΗΣ ΥΓΙΕΙΝΗΣ ΚΑΙ ΠΕ'!F16="","",'ΕΙΔΗ ΠΡΟΣΩΠΙΚΗΣ ΥΓΙΕΙΝΗΣ ΚΑΙ ΠΕ'!F16)</f>
        <v/>
      </c>
      <c r="G271" s="198" t="str">
        <f>IF('ΕΙΔΗ ΠΡΟΣΩΠΙΚΗΣ ΥΓΙΕΙΝΗΣ ΚΑΙ ΠΕ'!G16="","",'ΕΙΔΗ ΠΡΟΣΩΠΙΚΗΣ ΥΓΙΕΙΝΗΣ ΚΑΙ ΠΕ'!G16)</f>
        <v/>
      </c>
      <c r="H271" s="199" t="str">
        <f>IF('ΕΙΔΗ ΠΡΟΣΩΠΙΚΗΣ ΥΓΙΕΙΝΗΣ ΚΑΙ ΠΕ'!H16="","",'ΕΙΔΗ ΠΡΟΣΩΠΙΚΗΣ ΥΓΙΕΙΝΗΣ ΚΑΙ ΠΕ'!H16)</f>
        <v/>
      </c>
      <c r="I271" s="198">
        <f>IF('ΕΙΔΗ ΠΡΟΣΩΠΙΚΗΣ ΥΓΙΕΙΝΗΣ ΚΑΙ ΠΕ'!I16="","",'ΕΙΔΗ ΠΡΟΣΩΠΙΚΗΣ ΥΓΙΕΙΝΗΣ ΚΑΙ ΠΕ'!I16)</f>
        <v>2.95</v>
      </c>
      <c r="J271" s="199" t="str">
        <f>IF('ΕΙΔΗ ΠΡΟΣΩΠΙΚΗΣ ΥΓΙΕΙΝΗΣ ΚΑΙ ΠΕ'!J16="","",'ΕΙΔΗ ΠΡΟΣΩΠΙΚΗΣ ΥΓΙΕΙΝΗΣ ΚΑΙ ΠΕ'!J16)</f>
        <v/>
      </c>
      <c r="K271" s="66" t="str">
        <f t="shared" si="130"/>
        <v>DELETE</v>
      </c>
      <c r="L271" s="359" t="s">
        <v>259</v>
      </c>
      <c r="M271" s="360" t="s">
        <v>259</v>
      </c>
      <c r="N271" s="375" t="str">
        <f t="shared" si="117"/>
        <v/>
      </c>
      <c r="O271" s="376" t="str">
        <f t="shared" si="118"/>
        <v/>
      </c>
      <c r="P271" s="361">
        <v>2.82</v>
      </c>
      <c r="Q271" s="361" t="s">
        <v>259</v>
      </c>
      <c r="R271" s="375">
        <f t="shared" si="119"/>
        <v>2.82</v>
      </c>
      <c r="S271" s="379" t="str">
        <f t="shared" si="120"/>
        <v/>
      </c>
      <c r="T271" s="359" t="s">
        <v>259</v>
      </c>
      <c r="U271" s="360" t="s">
        <v>259</v>
      </c>
      <c r="V271" s="375" t="str">
        <f t="shared" si="121"/>
        <v/>
      </c>
      <c r="W271" s="379" t="str">
        <f t="shared" si="122"/>
        <v/>
      </c>
      <c r="X271" s="359">
        <v>2.95</v>
      </c>
      <c r="Y271" s="360" t="s">
        <v>259</v>
      </c>
      <c r="Z271" s="375">
        <f t="shared" si="123"/>
        <v>2.95</v>
      </c>
      <c r="AA271" s="381" t="str">
        <f t="shared" si="124"/>
        <v/>
      </c>
      <c r="AB271" s="271" t="str">
        <f t="shared" si="131"/>
        <v>DELETE</v>
      </c>
      <c r="AC271" s="282" t="str">
        <f t="shared" si="112"/>
        <v/>
      </c>
      <c r="AD271" s="392">
        <f t="shared" si="113"/>
        <v>0</v>
      </c>
      <c r="AE271" s="392" t="str">
        <f t="shared" si="114"/>
        <v/>
      </c>
      <c r="AF271" s="270">
        <f t="shared" si="115"/>
        <v>0</v>
      </c>
      <c r="AG271" s="256">
        <f t="shared" si="132"/>
        <v>0.13000000000000034</v>
      </c>
      <c r="AH271" s="257">
        <f t="shared" si="133"/>
        <v>4.6099290780142077E-2</v>
      </c>
      <c r="AI271" s="258" t="str">
        <f t="shared" si="134"/>
        <v/>
      </c>
      <c r="AJ271" s="259">
        <f t="shared" si="135"/>
        <v>2.95</v>
      </c>
      <c r="AK271" s="351">
        <f t="shared" si="136"/>
        <v>2.82</v>
      </c>
      <c r="AL271" s="338"/>
      <c r="AM271" s="337"/>
      <c r="AN271" s="338"/>
      <c r="AO271" s="339"/>
      <c r="AP271" s="34"/>
      <c r="AQ271" s="34"/>
      <c r="AR271" s="34"/>
      <c r="AS271" s="34"/>
      <c r="AT271" s="34"/>
      <c r="BR271" s="34"/>
    </row>
    <row r="272" spans="1:70" x14ac:dyDescent="0.2">
      <c r="A272" s="102">
        <f>IF('ΕΙΔΗ ΠΡΟΣΩΠΙΚΗΣ ΥΓΙΕΙΝΗΣ ΚΑΙ ΠΕ'!A17="","",'ΕΙΔΗ ΠΡΟΣΩΠΙΚΗΣ ΥΓΙΕΙΝΗΣ ΚΑΙ ΠΕ'!A17)</f>
        <v>7</v>
      </c>
      <c r="B272" s="72" t="str">
        <f>IF('ΕΙΔΗ ΠΡΟΣΩΠΙΚΗΣ ΥΓΙΕΙΝΗΣ ΚΑΙ ΠΕ'!B17="","",'ΕΙΔΗ ΠΡΟΣΩΠΙΚΗΣ ΥΓΙΕΙΝΗΣ ΚΑΙ ΠΕ'!B17)</f>
        <v>SUPRA Λάκα μαλλιών 400ml normal hold</v>
      </c>
      <c r="C272" s="198" t="str">
        <f>IF('ΕΙΔΗ ΠΡΟΣΩΠΙΚΗΣ ΥΓΙΕΙΝΗΣ ΚΑΙ ΠΕ'!C17="","",'ΕΙΔΗ ΠΡΟΣΩΠΙΚΗΣ ΥΓΙΕΙΝΗΣ ΚΑΙ ΠΕ'!C17)</f>
        <v/>
      </c>
      <c r="D272" s="199" t="str">
        <f>IF('ΕΙΔΗ ΠΡΟΣΩΠΙΚΗΣ ΥΓΙΕΙΝΗΣ ΚΑΙ ΠΕ'!D17="","",'ΕΙΔΗ ΠΡΟΣΩΠΙΚΗΣ ΥΓΙΕΙΝΗΣ ΚΑΙ ΠΕ'!D17)</f>
        <v/>
      </c>
      <c r="E272" s="198" t="str">
        <f>IF('ΕΙΔΗ ΠΡΟΣΩΠΙΚΗΣ ΥΓΙΕΙΝΗΣ ΚΑΙ ΠΕ'!E17="","",'ΕΙΔΗ ΠΡΟΣΩΠΙΚΗΣ ΥΓΙΕΙΝΗΣ ΚΑΙ ΠΕ'!E17)</f>
        <v/>
      </c>
      <c r="F272" s="199" t="str">
        <f>IF('ΕΙΔΗ ΠΡΟΣΩΠΙΚΗΣ ΥΓΙΕΙΝΗΣ ΚΑΙ ΠΕ'!F17="","",'ΕΙΔΗ ΠΡΟΣΩΠΙΚΗΣ ΥΓΙΕΙΝΗΣ ΚΑΙ ΠΕ'!F17)</f>
        <v/>
      </c>
      <c r="G272" s="198" t="str">
        <f>IF('ΕΙΔΗ ΠΡΟΣΩΠΙΚΗΣ ΥΓΙΕΙΝΗΣ ΚΑΙ ΠΕ'!G17="","",'ΕΙΔΗ ΠΡΟΣΩΠΙΚΗΣ ΥΓΙΕΙΝΗΣ ΚΑΙ ΠΕ'!G17)</f>
        <v/>
      </c>
      <c r="H272" s="199" t="str">
        <f>IF('ΕΙΔΗ ΠΡΟΣΩΠΙΚΗΣ ΥΓΙΕΙΝΗΣ ΚΑΙ ΠΕ'!H17="","",'ΕΙΔΗ ΠΡΟΣΩΠΙΚΗΣ ΥΓΙΕΙΝΗΣ ΚΑΙ ΠΕ'!H17)</f>
        <v/>
      </c>
      <c r="I272" s="198">
        <f>IF('ΕΙΔΗ ΠΡΟΣΩΠΙΚΗΣ ΥΓΙΕΙΝΗΣ ΚΑΙ ΠΕ'!I17="","",'ΕΙΔΗ ΠΡΟΣΩΠΙΚΗΣ ΥΓΙΕΙΝΗΣ ΚΑΙ ΠΕ'!I17)</f>
        <v>5.66</v>
      </c>
      <c r="J272" s="199" t="str">
        <f>IF('ΕΙΔΗ ΠΡΟΣΩΠΙΚΗΣ ΥΓΙΕΙΝΗΣ ΚΑΙ ΠΕ'!J17="","",'ΕΙΔΗ ΠΡΟΣΩΠΙΚΗΣ ΥΓΙΕΙΝΗΣ ΚΑΙ ΠΕ'!J17)</f>
        <v/>
      </c>
      <c r="K272" s="66" t="str">
        <f t="shared" si="130"/>
        <v>DELETE</v>
      </c>
      <c r="L272" s="359" t="s">
        <v>259</v>
      </c>
      <c r="M272" s="360" t="s">
        <v>259</v>
      </c>
      <c r="N272" s="375" t="str">
        <f t="shared" si="117"/>
        <v/>
      </c>
      <c r="O272" s="376" t="str">
        <f t="shared" si="118"/>
        <v/>
      </c>
      <c r="P272" s="361" t="s">
        <v>259</v>
      </c>
      <c r="Q272" s="361" t="s">
        <v>259</v>
      </c>
      <c r="R272" s="375" t="str">
        <f t="shared" si="119"/>
        <v/>
      </c>
      <c r="S272" s="379" t="str">
        <f t="shared" si="120"/>
        <v/>
      </c>
      <c r="T272" s="359" t="s">
        <v>259</v>
      </c>
      <c r="U272" s="360" t="s">
        <v>259</v>
      </c>
      <c r="V272" s="375" t="str">
        <f t="shared" si="121"/>
        <v/>
      </c>
      <c r="W272" s="379" t="str">
        <f t="shared" si="122"/>
        <v/>
      </c>
      <c r="X272" s="359">
        <v>5.66</v>
      </c>
      <c r="Y272" s="360" t="s">
        <v>259</v>
      </c>
      <c r="Z272" s="375">
        <f t="shared" si="123"/>
        <v>5.66</v>
      </c>
      <c r="AA272" s="381" t="str">
        <f t="shared" si="124"/>
        <v/>
      </c>
      <c r="AB272" s="271" t="str">
        <f t="shared" si="131"/>
        <v>DELETE</v>
      </c>
      <c r="AC272" s="282" t="str">
        <f t="shared" si="112"/>
        <v/>
      </c>
      <c r="AD272" s="392" t="str">
        <f t="shared" si="113"/>
        <v/>
      </c>
      <c r="AE272" s="392" t="str">
        <f t="shared" si="114"/>
        <v/>
      </c>
      <c r="AF272" s="270">
        <f t="shared" si="115"/>
        <v>0</v>
      </c>
      <c r="AG272" s="256">
        <f t="shared" si="132"/>
        <v>0</v>
      </c>
      <c r="AH272" s="257">
        <f t="shared" si="133"/>
        <v>0</v>
      </c>
      <c r="AI272" s="258" t="str">
        <f t="shared" si="134"/>
        <v/>
      </c>
      <c r="AJ272" s="259">
        <f t="shared" si="135"/>
        <v>5.66</v>
      </c>
      <c r="AK272" s="351">
        <f t="shared" si="136"/>
        <v>5.66</v>
      </c>
      <c r="AL272" s="338"/>
      <c r="AM272" s="337"/>
      <c r="AN272" s="338"/>
      <c r="AO272" s="339"/>
      <c r="AP272" s="34"/>
      <c r="AQ272" s="34"/>
      <c r="AR272" s="34"/>
      <c r="AS272" s="34"/>
      <c r="AT272" s="34"/>
      <c r="BR272" s="34"/>
    </row>
    <row r="273" spans="1:70" x14ac:dyDescent="0.2">
      <c r="A273" s="102">
        <f>IF('ΕΙΔΗ ΠΡΟΣΩΠΙΚΗΣ ΥΓΙΕΙΝΗΣ ΚΑΙ ΠΕ'!A18="","",'ΕΙΔΗ ΠΡΟΣΩΠΙΚΗΣ ΥΓΙΕΙΝΗΣ ΚΑΙ ΠΕ'!A18)</f>
        <v>8</v>
      </c>
      <c r="B273" s="72" t="str">
        <f>IF('ΕΙΔΗ ΠΡΟΣΩΠΙΚΗΣ ΥΓΙΕΙΝΗΣ ΚΑΙ ΠΕ'!B18="","",'ΕΙΔΗ ΠΡΟΣΩΠΙΚΗΣ ΥΓΙΕΙΝΗΣ ΚΑΙ ΠΕ'!B18)</f>
        <v>LUX cream soap with cotton oil 250ml</v>
      </c>
      <c r="C273" s="198" t="str">
        <f>IF('ΕΙΔΗ ΠΡΟΣΩΠΙΚΗΣ ΥΓΙΕΙΝΗΣ ΚΑΙ ΠΕ'!C18="","",'ΕΙΔΗ ΠΡΟΣΩΠΙΚΗΣ ΥΓΙΕΙΝΗΣ ΚΑΙ ΠΕ'!C18)</f>
        <v/>
      </c>
      <c r="D273" s="199" t="str">
        <f>IF('ΕΙΔΗ ΠΡΟΣΩΠΙΚΗΣ ΥΓΙΕΙΝΗΣ ΚΑΙ ΠΕ'!D18="","",'ΕΙΔΗ ΠΡΟΣΩΠΙΚΗΣ ΥΓΙΕΙΝΗΣ ΚΑΙ ΠΕ'!D18)</f>
        <v/>
      </c>
      <c r="E273" s="198">
        <f>IF('ΕΙΔΗ ΠΡΟΣΩΠΙΚΗΣ ΥΓΙΕΙΝΗΣ ΚΑΙ ΠΕ'!E18="","",'ΕΙΔΗ ΠΡΟΣΩΠΙΚΗΣ ΥΓΙΕΙΝΗΣ ΚΑΙ ΠΕ'!E18)</f>
        <v>1.75</v>
      </c>
      <c r="F273" s="199" t="str">
        <f>IF('ΕΙΔΗ ΠΡΟΣΩΠΙΚΗΣ ΥΓΙΕΙΝΗΣ ΚΑΙ ΠΕ'!F18="","",'ΕΙΔΗ ΠΡΟΣΩΠΙΚΗΣ ΥΓΙΕΙΝΗΣ ΚΑΙ ΠΕ'!F18)</f>
        <v/>
      </c>
      <c r="G273" s="198" t="str">
        <f>IF('ΕΙΔΗ ΠΡΟΣΩΠΙΚΗΣ ΥΓΙΕΙΝΗΣ ΚΑΙ ΠΕ'!G18="","",'ΕΙΔΗ ΠΡΟΣΩΠΙΚΗΣ ΥΓΙΕΙΝΗΣ ΚΑΙ ΠΕ'!G18)</f>
        <v/>
      </c>
      <c r="H273" s="199" t="str">
        <f>IF('ΕΙΔΗ ΠΡΟΣΩΠΙΚΗΣ ΥΓΙΕΙΝΗΣ ΚΑΙ ΠΕ'!H18="","",'ΕΙΔΗ ΠΡΟΣΩΠΙΚΗΣ ΥΓΙΕΙΝΗΣ ΚΑΙ ΠΕ'!H18)</f>
        <v/>
      </c>
      <c r="I273" s="198" t="str">
        <f>IF('ΕΙΔΗ ΠΡΟΣΩΠΙΚΗΣ ΥΓΙΕΙΝΗΣ ΚΑΙ ΠΕ'!I18="","",'ΕΙΔΗ ΠΡΟΣΩΠΙΚΗΣ ΥΓΙΕΙΝΗΣ ΚΑΙ ΠΕ'!I18)</f>
        <v/>
      </c>
      <c r="J273" s="199" t="str">
        <f>IF('ΕΙΔΗ ΠΡΟΣΩΠΙΚΗΣ ΥΓΙΕΙΝΗΣ ΚΑΙ ΠΕ'!J18="","",'ΕΙΔΗ ΠΡΟΣΩΠΙΚΗΣ ΥΓΙΕΙΝΗΣ ΚΑΙ ΠΕ'!J18)</f>
        <v/>
      </c>
      <c r="K273" s="66" t="str">
        <f t="shared" si="130"/>
        <v>DELETE</v>
      </c>
      <c r="L273" s="359" t="s">
        <v>259</v>
      </c>
      <c r="M273" s="360" t="s">
        <v>259</v>
      </c>
      <c r="N273" s="375" t="str">
        <f t="shared" si="117"/>
        <v/>
      </c>
      <c r="O273" s="376" t="str">
        <f t="shared" si="118"/>
        <v/>
      </c>
      <c r="P273" s="361">
        <v>1.75</v>
      </c>
      <c r="Q273" s="361" t="s">
        <v>259</v>
      </c>
      <c r="R273" s="375">
        <f t="shared" si="119"/>
        <v>1.75</v>
      </c>
      <c r="S273" s="379" t="str">
        <f t="shared" si="120"/>
        <v/>
      </c>
      <c r="T273" s="359" t="s">
        <v>259</v>
      </c>
      <c r="U273" s="360" t="s">
        <v>259</v>
      </c>
      <c r="V273" s="375" t="str">
        <f t="shared" si="121"/>
        <v/>
      </c>
      <c r="W273" s="379" t="str">
        <f t="shared" si="122"/>
        <v/>
      </c>
      <c r="X273" s="359" t="s">
        <v>259</v>
      </c>
      <c r="Y273" s="360" t="s">
        <v>259</v>
      </c>
      <c r="Z273" s="375" t="str">
        <f t="shared" si="123"/>
        <v/>
      </c>
      <c r="AA273" s="381" t="str">
        <f t="shared" si="124"/>
        <v/>
      </c>
      <c r="AB273" s="271" t="str">
        <f t="shared" si="131"/>
        <v>DELETE</v>
      </c>
      <c r="AC273" s="282" t="str">
        <f t="shared" si="112"/>
        <v/>
      </c>
      <c r="AD273" s="392">
        <f t="shared" si="113"/>
        <v>0</v>
      </c>
      <c r="AE273" s="392" t="str">
        <f t="shared" si="114"/>
        <v/>
      </c>
      <c r="AF273" s="270" t="str">
        <f t="shared" si="115"/>
        <v/>
      </c>
      <c r="AG273" s="256">
        <f t="shared" si="132"/>
        <v>0</v>
      </c>
      <c r="AH273" s="257">
        <f t="shared" si="133"/>
        <v>0</v>
      </c>
      <c r="AI273" s="258" t="str">
        <f t="shared" si="134"/>
        <v/>
      </c>
      <c r="AJ273" s="259">
        <f t="shared" si="135"/>
        <v>1.75</v>
      </c>
      <c r="AK273" s="351">
        <f t="shared" si="136"/>
        <v>1.75</v>
      </c>
      <c r="AL273" s="338"/>
      <c r="AM273" s="337"/>
      <c r="AN273" s="338"/>
      <c r="AO273" s="339"/>
      <c r="AP273" s="34"/>
      <c r="AQ273" s="34"/>
      <c r="AR273" s="34"/>
      <c r="AS273" s="34"/>
      <c r="AT273" s="34"/>
      <c r="BR273" s="34"/>
    </row>
    <row r="274" spans="1:70" x14ac:dyDescent="0.2">
      <c r="A274" s="102">
        <f>IF('ΕΙΔΗ ΠΡΟΣΩΠΙΚΗΣ ΥΓΙΕΙΝΗΣ ΚΑΙ ΠΕ'!A19="","",'ΕΙΔΗ ΠΡΟΣΩΠΙΚΗΣ ΥΓΙΕΙΝΗΣ ΚΑΙ ΠΕ'!A19)</f>
        <v>9</v>
      </c>
      <c r="B274" s="72" t="str">
        <f>IF('ΕΙΔΗ ΠΡΟΣΩΠΙΚΗΣ ΥΓΙΕΙΝΗΣ ΚΑΙ ΠΕ'!B19="","",'ΕΙΔΗ ΠΡΟΣΩΠΙΚΗΣ ΥΓΙΕΙΝΗΣ ΚΑΙ ΠΕ'!B19)</f>
        <v>HERBAL ESSENCES Seductively Straight 400ml</v>
      </c>
      <c r="C274" s="198" t="str">
        <f>IF('ΕΙΔΗ ΠΡΟΣΩΠΙΚΗΣ ΥΓΙΕΙΝΗΣ ΚΑΙ ΠΕ'!C19="","",'ΕΙΔΗ ΠΡΟΣΩΠΙΚΗΣ ΥΓΙΕΙΝΗΣ ΚΑΙ ΠΕ'!C19)</f>
        <v/>
      </c>
      <c r="D274" s="199" t="str">
        <f>IF('ΕΙΔΗ ΠΡΟΣΩΠΙΚΗΣ ΥΓΙΕΙΝΗΣ ΚΑΙ ΠΕ'!D19="","",'ΕΙΔΗ ΠΡΟΣΩΠΙΚΗΣ ΥΓΙΕΙΝΗΣ ΚΑΙ ΠΕ'!D19)</f>
        <v/>
      </c>
      <c r="E274" s="198" t="str">
        <f>IF('ΕΙΔΗ ΠΡΟΣΩΠΙΚΗΣ ΥΓΙΕΙΝΗΣ ΚΑΙ ΠΕ'!E19="","",'ΕΙΔΗ ΠΡΟΣΩΠΙΚΗΣ ΥΓΙΕΙΝΗΣ ΚΑΙ ΠΕ'!E19)</f>
        <v/>
      </c>
      <c r="F274" s="199" t="str">
        <f>IF('ΕΙΔΗ ΠΡΟΣΩΠΙΚΗΣ ΥΓΙΕΙΝΗΣ ΚΑΙ ΠΕ'!F19="","",'ΕΙΔΗ ΠΡΟΣΩΠΙΚΗΣ ΥΓΙΕΙΝΗΣ ΚΑΙ ΠΕ'!F19)</f>
        <v/>
      </c>
      <c r="G274" s="198" t="str">
        <f>IF('ΕΙΔΗ ΠΡΟΣΩΠΙΚΗΣ ΥΓΙΕΙΝΗΣ ΚΑΙ ΠΕ'!G19="","",'ΕΙΔΗ ΠΡΟΣΩΠΙΚΗΣ ΥΓΙΕΙΝΗΣ ΚΑΙ ΠΕ'!G19)</f>
        <v/>
      </c>
      <c r="H274" s="199" t="str">
        <f>IF('ΕΙΔΗ ΠΡΟΣΩΠΙΚΗΣ ΥΓΙΕΙΝΗΣ ΚΑΙ ΠΕ'!H19="","",'ΕΙΔΗ ΠΡΟΣΩΠΙΚΗΣ ΥΓΙΕΙΝΗΣ ΚΑΙ ΠΕ'!H19)</f>
        <v/>
      </c>
      <c r="I274" s="198" t="str">
        <f>IF('ΕΙΔΗ ΠΡΟΣΩΠΙΚΗΣ ΥΓΙΕΙΝΗΣ ΚΑΙ ΠΕ'!I19="","",'ΕΙΔΗ ΠΡΟΣΩΠΙΚΗΣ ΥΓΙΕΙΝΗΣ ΚΑΙ ΠΕ'!I19)</f>
        <v/>
      </c>
      <c r="J274" s="199" t="str">
        <f>IF('ΕΙΔΗ ΠΡΟΣΩΠΙΚΗΣ ΥΓΙΕΙΝΗΣ ΚΑΙ ΠΕ'!J19="","",'ΕΙΔΗ ΠΡΟΣΩΠΙΚΗΣ ΥΓΙΕΙΝΗΣ ΚΑΙ ΠΕ'!J19)</f>
        <v/>
      </c>
      <c r="K274" s="66" t="str">
        <f t="shared" si="130"/>
        <v>DELETE</v>
      </c>
      <c r="L274" s="359" t="s">
        <v>259</v>
      </c>
      <c r="M274" s="360" t="s">
        <v>259</v>
      </c>
      <c r="N274" s="375" t="str">
        <f t="shared" si="117"/>
        <v/>
      </c>
      <c r="O274" s="376" t="str">
        <f t="shared" si="118"/>
        <v/>
      </c>
      <c r="P274" s="361" t="s">
        <v>259</v>
      </c>
      <c r="Q274" s="361" t="s">
        <v>259</v>
      </c>
      <c r="R274" s="375" t="str">
        <f t="shared" si="119"/>
        <v/>
      </c>
      <c r="S274" s="379" t="str">
        <f t="shared" si="120"/>
        <v/>
      </c>
      <c r="T274" s="359" t="s">
        <v>259</v>
      </c>
      <c r="U274" s="360" t="s">
        <v>259</v>
      </c>
      <c r="V274" s="375" t="str">
        <f t="shared" si="121"/>
        <v/>
      </c>
      <c r="W274" s="379" t="str">
        <f t="shared" si="122"/>
        <v/>
      </c>
      <c r="X274" s="359" t="s">
        <v>259</v>
      </c>
      <c r="Y274" s="360" t="s">
        <v>259</v>
      </c>
      <c r="Z274" s="375" t="str">
        <f t="shared" si="123"/>
        <v/>
      </c>
      <c r="AA274" s="381" t="str">
        <f t="shared" si="124"/>
        <v/>
      </c>
      <c r="AB274" s="271" t="str">
        <f t="shared" si="131"/>
        <v>DELETE</v>
      </c>
      <c r="AC274" s="282" t="str">
        <f t="shared" si="112"/>
        <v/>
      </c>
      <c r="AD274" s="392" t="str">
        <f t="shared" si="113"/>
        <v/>
      </c>
      <c r="AE274" s="392" t="str">
        <f t="shared" si="114"/>
        <v/>
      </c>
      <c r="AF274" s="270" t="str">
        <f t="shared" si="115"/>
        <v/>
      </c>
      <c r="AG274" s="256" t="str">
        <f t="shared" si="132"/>
        <v/>
      </c>
      <c r="AH274" s="257" t="str">
        <f t="shared" si="133"/>
        <v/>
      </c>
      <c r="AI274" s="258" t="str">
        <f t="shared" si="134"/>
        <v/>
      </c>
      <c r="AJ274" s="259" t="str">
        <f t="shared" si="135"/>
        <v/>
      </c>
      <c r="AK274" s="351" t="str">
        <f t="shared" si="136"/>
        <v/>
      </c>
      <c r="AL274" s="338"/>
      <c r="AM274" s="337"/>
      <c r="AN274" s="338"/>
      <c r="AO274" s="339"/>
      <c r="AP274" s="34"/>
      <c r="AQ274" s="34"/>
      <c r="AR274" s="34"/>
      <c r="AS274" s="34"/>
      <c r="AT274" s="34"/>
      <c r="BR274" s="34"/>
    </row>
    <row r="275" spans="1:70" x14ac:dyDescent="0.2">
      <c r="A275" s="102">
        <f>IF('ΕΙΔΗ ΠΡΟΣΩΠΙΚΗΣ ΥΓΙΕΙΝΗΣ ΚΑΙ ΠΕ'!A20="","",'ΕΙΔΗ ΠΡΟΣΩΠΙΚΗΣ ΥΓΙΕΙΝΗΣ ΚΑΙ ΠΕ'!A20)</f>
        <v>10</v>
      </c>
      <c r="B275" s="72" t="str">
        <f>IF('ΕΙΔΗ ΠΡΟΣΩΠΙΚΗΣ ΥΓΙΕΙΝΗΣ ΚΑΙ ΠΕ'!B20="","",'ΕΙΔΗ ΠΡΟΣΩΠΙΚΗΣ ΥΓΙΕΙΝΗΣ ΚΑΙ ΠΕ'!B20)</f>
        <v>FRUCTIS Δυναμωτικό Σαμπουάν (2 σε 1) 400ml</v>
      </c>
      <c r="C275" s="198">
        <f>IF('ΕΙΔΗ ΠΡΟΣΩΠΙΚΗΣ ΥΓΙΕΙΝΗΣ ΚΑΙ ΠΕ'!C20="","",'ΕΙΔΗ ΠΡΟΣΩΠΙΚΗΣ ΥΓΙΕΙΝΗΣ ΚΑΙ ΠΕ'!C20)</f>
        <v>4.41</v>
      </c>
      <c r="D275" s="199" t="str">
        <f>IF('ΕΙΔΗ ΠΡΟΣΩΠΙΚΗΣ ΥΓΙΕΙΝΗΣ ΚΑΙ ΠΕ'!D20="","",'ΕΙΔΗ ΠΡΟΣΩΠΙΚΗΣ ΥΓΙΕΙΝΗΣ ΚΑΙ ΠΕ'!D20)</f>
        <v/>
      </c>
      <c r="E275" s="198">
        <f>IF('ΕΙΔΗ ΠΡΟΣΩΠΙΚΗΣ ΥΓΙΕΙΝΗΣ ΚΑΙ ΠΕ'!E20="","",'ΕΙΔΗ ΠΡΟΣΩΠΙΚΗΣ ΥΓΙΕΙΝΗΣ ΚΑΙ ΠΕ'!E20)</f>
        <v>4.41</v>
      </c>
      <c r="F275" s="199" t="str">
        <f>IF('ΕΙΔΗ ΠΡΟΣΩΠΙΚΗΣ ΥΓΙΕΙΝΗΣ ΚΑΙ ΠΕ'!F20="","",'ΕΙΔΗ ΠΡΟΣΩΠΙΚΗΣ ΥΓΙΕΙΝΗΣ ΚΑΙ ΠΕ'!F20)</f>
        <v/>
      </c>
      <c r="G275" s="198">
        <f>IF('ΕΙΔΗ ΠΡΟΣΩΠΙΚΗΣ ΥΓΙΕΙΝΗΣ ΚΑΙ ΠΕ'!G20="","",'ΕΙΔΗ ΠΡΟΣΩΠΙΚΗΣ ΥΓΙΕΙΝΗΣ ΚΑΙ ΠΕ'!G20)</f>
        <v>3.07</v>
      </c>
      <c r="H275" s="199" t="str">
        <f>IF('ΕΙΔΗ ΠΡΟΣΩΠΙΚΗΣ ΥΓΙΕΙΝΗΣ ΚΑΙ ΠΕ'!H20="","",'ΕΙΔΗ ΠΡΟΣΩΠΙΚΗΣ ΥΓΙΕΙΝΗΣ ΚΑΙ ΠΕ'!H20)</f>
        <v>*</v>
      </c>
      <c r="I275" s="198" t="str">
        <f>IF('ΕΙΔΗ ΠΡΟΣΩΠΙΚΗΣ ΥΓΙΕΙΝΗΣ ΚΑΙ ΠΕ'!I20="","",'ΕΙΔΗ ΠΡΟΣΩΠΙΚΗΣ ΥΓΙΕΙΝΗΣ ΚΑΙ ΠΕ'!I20)</f>
        <v/>
      </c>
      <c r="J275" s="199" t="str">
        <f>IF('ΕΙΔΗ ΠΡΟΣΩΠΙΚΗΣ ΥΓΙΕΙΝΗΣ ΚΑΙ ΠΕ'!J20="","",'ΕΙΔΗ ΠΡΟΣΩΠΙΚΗΣ ΥΓΙΕΙΝΗΣ ΚΑΙ ΠΕ'!J20)</f>
        <v/>
      </c>
      <c r="K275" s="66" t="str">
        <f t="shared" si="130"/>
        <v>DELETE</v>
      </c>
      <c r="L275" s="359">
        <v>4.41</v>
      </c>
      <c r="M275" s="360" t="s">
        <v>259</v>
      </c>
      <c r="N275" s="375">
        <f t="shared" si="117"/>
        <v>4.41</v>
      </c>
      <c r="O275" s="376" t="str">
        <f t="shared" si="118"/>
        <v/>
      </c>
      <c r="P275" s="361" t="s">
        <v>259</v>
      </c>
      <c r="Q275" s="361" t="s">
        <v>259</v>
      </c>
      <c r="R275" s="375">
        <f t="shared" si="119"/>
        <v>4.41</v>
      </c>
      <c r="S275" s="379" t="str">
        <f t="shared" si="120"/>
        <v/>
      </c>
      <c r="T275" s="359">
        <v>3.07</v>
      </c>
      <c r="U275" s="360" t="s">
        <v>258</v>
      </c>
      <c r="V275" s="375">
        <f t="shared" si="121"/>
        <v>3.07</v>
      </c>
      <c r="W275" s="379" t="str">
        <f t="shared" si="122"/>
        <v>*</v>
      </c>
      <c r="X275" s="359">
        <v>4.41</v>
      </c>
      <c r="Y275" s="360" t="s">
        <v>259</v>
      </c>
      <c r="Z275" s="375" t="str">
        <f t="shared" si="123"/>
        <v/>
      </c>
      <c r="AA275" s="381" t="str">
        <f t="shared" si="124"/>
        <v/>
      </c>
      <c r="AB275" s="271" t="str">
        <f t="shared" si="131"/>
        <v>DELETE</v>
      </c>
      <c r="AC275" s="282">
        <f t="shared" si="112"/>
        <v>0</v>
      </c>
      <c r="AD275" s="392" t="str">
        <f t="shared" si="113"/>
        <v/>
      </c>
      <c r="AE275" s="392">
        <f t="shared" si="114"/>
        <v>0</v>
      </c>
      <c r="AF275" s="270" t="str">
        <f t="shared" si="115"/>
        <v/>
      </c>
      <c r="AG275" s="256">
        <f t="shared" si="132"/>
        <v>1.3400000000000003</v>
      </c>
      <c r="AH275" s="257">
        <f t="shared" si="133"/>
        <v>0.43648208469055394</v>
      </c>
      <c r="AI275" s="258" t="str">
        <f t="shared" si="134"/>
        <v>WARNING</v>
      </c>
      <c r="AJ275" s="259">
        <f t="shared" si="135"/>
        <v>4.41</v>
      </c>
      <c r="AK275" s="351">
        <f t="shared" si="136"/>
        <v>3.07</v>
      </c>
      <c r="AL275" s="338"/>
      <c r="AM275" s="337"/>
      <c r="AN275" s="338"/>
      <c r="AO275" s="339"/>
      <c r="AP275" s="34"/>
      <c r="AQ275" s="34"/>
      <c r="AR275" s="34"/>
      <c r="AS275" s="34"/>
      <c r="AT275" s="34"/>
      <c r="BR275" s="34"/>
    </row>
    <row r="276" spans="1:70" x14ac:dyDescent="0.2">
      <c r="A276" s="102">
        <f>IF('ΕΙΔΗ ΠΡΟΣΩΠΙΚΗΣ ΥΓΙΕΙΝΗΣ ΚΑΙ ΠΕ'!A21="","",'ΕΙΔΗ ΠΡΟΣΩΠΙΚΗΣ ΥΓΙΕΙΝΗΣ ΚΑΙ ΠΕ'!A21)</f>
        <v>11</v>
      </c>
      <c r="B276" s="72" t="str">
        <f>IF('ΕΙΔΗ ΠΡΟΣΩΠΙΚΗΣ ΥΓΙΕΙΝΗΣ ΚΑΙ ΠΕ'!B21="","",'ΕΙΔΗ ΠΡΟΣΩΠΙΚΗΣ ΥΓΙΕΙΝΗΣ ΚΑΙ ΠΕ'!B21)</f>
        <v>TIMOTEI Shampoo Eντατική επανόρθωση 400ml</v>
      </c>
      <c r="C276" s="198" t="str">
        <f>IF('ΕΙΔΗ ΠΡΟΣΩΠΙΚΗΣ ΥΓΙΕΙΝΗΣ ΚΑΙ ΠΕ'!C21="","",'ΕΙΔΗ ΠΡΟΣΩΠΙΚΗΣ ΥΓΙΕΙΝΗΣ ΚΑΙ ΠΕ'!C21)</f>
        <v/>
      </c>
      <c r="D276" s="199" t="str">
        <f>IF('ΕΙΔΗ ΠΡΟΣΩΠΙΚΗΣ ΥΓΙΕΙΝΗΣ ΚΑΙ ΠΕ'!D21="","",'ΕΙΔΗ ΠΡΟΣΩΠΙΚΗΣ ΥΓΙΕΙΝΗΣ ΚΑΙ ΠΕ'!D21)</f>
        <v/>
      </c>
      <c r="E276" s="198" t="str">
        <f>IF('ΕΙΔΗ ΠΡΟΣΩΠΙΚΗΣ ΥΓΙΕΙΝΗΣ ΚΑΙ ΠΕ'!E21="","",'ΕΙΔΗ ΠΡΟΣΩΠΙΚΗΣ ΥΓΙΕΙΝΗΣ ΚΑΙ ΠΕ'!E21)</f>
        <v/>
      </c>
      <c r="F276" s="199" t="str">
        <f>IF('ΕΙΔΗ ΠΡΟΣΩΠΙΚΗΣ ΥΓΙΕΙΝΗΣ ΚΑΙ ΠΕ'!F21="","",'ΕΙΔΗ ΠΡΟΣΩΠΙΚΗΣ ΥΓΙΕΙΝΗΣ ΚΑΙ ΠΕ'!F21)</f>
        <v/>
      </c>
      <c r="G276" s="198" t="str">
        <f>IF('ΕΙΔΗ ΠΡΟΣΩΠΙΚΗΣ ΥΓΙΕΙΝΗΣ ΚΑΙ ΠΕ'!G21="","",'ΕΙΔΗ ΠΡΟΣΩΠΙΚΗΣ ΥΓΙΕΙΝΗΣ ΚΑΙ ΠΕ'!G21)</f>
        <v/>
      </c>
      <c r="H276" s="199" t="str">
        <f>IF('ΕΙΔΗ ΠΡΟΣΩΠΙΚΗΣ ΥΓΙΕΙΝΗΣ ΚΑΙ ΠΕ'!H21="","",'ΕΙΔΗ ΠΡΟΣΩΠΙΚΗΣ ΥΓΙΕΙΝΗΣ ΚΑΙ ΠΕ'!H21)</f>
        <v/>
      </c>
      <c r="I276" s="198">
        <f>IF('ΕΙΔΗ ΠΡΟΣΩΠΙΚΗΣ ΥΓΙΕΙΝΗΣ ΚΑΙ ΠΕ'!I21="","",'ΕΙΔΗ ΠΡΟΣΩΠΙΚΗΣ ΥΓΙΕΙΝΗΣ ΚΑΙ ΠΕ'!I21)</f>
        <v>3.67</v>
      </c>
      <c r="J276" s="199" t="str">
        <f>IF('ΕΙΔΗ ΠΡΟΣΩΠΙΚΗΣ ΥΓΙΕΙΝΗΣ ΚΑΙ ΠΕ'!J21="","",'ΕΙΔΗ ΠΡΟΣΩΠΙΚΗΣ ΥΓΙΕΙΝΗΣ ΚΑΙ ΠΕ'!J21)</f>
        <v/>
      </c>
      <c r="K276" s="66" t="str">
        <f t="shared" si="130"/>
        <v>DELETE</v>
      </c>
      <c r="L276" s="359" t="s">
        <v>259</v>
      </c>
      <c r="M276" s="360" t="s">
        <v>259</v>
      </c>
      <c r="N276" s="375" t="str">
        <f t="shared" si="117"/>
        <v/>
      </c>
      <c r="O276" s="376" t="str">
        <f t="shared" si="118"/>
        <v/>
      </c>
      <c r="P276" s="361" t="s">
        <v>259</v>
      </c>
      <c r="Q276" s="361" t="s">
        <v>259</v>
      </c>
      <c r="R276" s="375" t="str">
        <f t="shared" si="119"/>
        <v/>
      </c>
      <c r="S276" s="379" t="str">
        <f t="shared" si="120"/>
        <v/>
      </c>
      <c r="T276" s="359" t="s">
        <v>259</v>
      </c>
      <c r="U276" s="360" t="s">
        <v>259</v>
      </c>
      <c r="V276" s="375" t="str">
        <f t="shared" si="121"/>
        <v/>
      </c>
      <c r="W276" s="379" t="str">
        <f t="shared" si="122"/>
        <v/>
      </c>
      <c r="X276" s="359">
        <v>3.67</v>
      </c>
      <c r="Y276" s="360" t="s">
        <v>259</v>
      </c>
      <c r="Z276" s="375">
        <f t="shared" si="123"/>
        <v>3.67</v>
      </c>
      <c r="AA276" s="381" t="str">
        <f t="shared" si="124"/>
        <v/>
      </c>
      <c r="AB276" s="271" t="str">
        <f t="shared" si="131"/>
        <v>DELETE</v>
      </c>
      <c r="AC276" s="282" t="str">
        <f t="shared" si="112"/>
        <v/>
      </c>
      <c r="AD276" s="392" t="str">
        <f t="shared" si="113"/>
        <v/>
      </c>
      <c r="AE276" s="392" t="str">
        <f t="shared" si="114"/>
        <v/>
      </c>
      <c r="AF276" s="270">
        <f t="shared" si="115"/>
        <v>0</v>
      </c>
      <c r="AG276" s="256">
        <f t="shared" si="132"/>
        <v>0</v>
      </c>
      <c r="AH276" s="257">
        <f t="shared" si="133"/>
        <v>0</v>
      </c>
      <c r="AI276" s="258" t="str">
        <f t="shared" si="134"/>
        <v/>
      </c>
      <c r="AJ276" s="259">
        <f t="shared" si="135"/>
        <v>3.67</v>
      </c>
      <c r="AK276" s="351">
        <f t="shared" si="136"/>
        <v>3.67</v>
      </c>
      <c r="AL276" s="338"/>
      <c r="AM276" s="337"/>
      <c r="AN276" s="338"/>
      <c r="AO276" s="339"/>
      <c r="AP276" s="34"/>
      <c r="AQ276" s="34"/>
      <c r="AR276" s="34"/>
      <c r="AS276" s="34"/>
      <c r="AT276" s="34"/>
      <c r="BR276" s="34"/>
    </row>
    <row r="277" spans="1:70" x14ac:dyDescent="0.2">
      <c r="A277" s="102">
        <f>IF('ΕΙΔΗ ΠΡΟΣΩΠΙΚΗΣ ΥΓΙΕΙΝΗΣ ΚΑΙ ΠΕ'!A22="","",'ΕΙΔΗ ΠΡΟΣΩΠΙΚΗΣ ΥΓΙΕΙΝΗΣ ΚΑΙ ΠΕ'!A22)</f>
        <v>12</v>
      </c>
      <c r="B277" s="72" t="str">
        <f>IF('ΕΙΔΗ ΠΡΟΣΩΠΙΚΗΣ ΥΓΙΕΙΝΗΣ ΚΑΙ ΠΕ'!B22="","",'ΕΙΔΗ ΠΡΟΣΩΠΙΚΗΣ ΥΓΙΕΙΝΗΣ ΚΑΙ ΠΕ'!B22)</f>
        <v>JOHNSON baby shampoo 300ml</v>
      </c>
      <c r="C277" s="198" t="str">
        <f>IF('ΕΙΔΗ ΠΡΟΣΩΠΙΚΗΣ ΥΓΙΕΙΝΗΣ ΚΑΙ ΠΕ'!C22="","",'ΕΙΔΗ ΠΡΟΣΩΠΙΚΗΣ ΥΓΙΕΙΝΗΣ ΚΑΙ ΠΕ'!C22)</f>
        <v/>
      </c>
      <c r="D277" s="199" t="str">
        <f>IF('ΕΙΔΗ ΠΡΟΣΩΠΙΚΗΣ ΥΓΙΕΙΝΗΣ ΚΑΙ ΠΕ'!D22="","",'ΕΙΔΗ ΠΡΟΣΩΠΙΚΗΣ ΥΓΙΕΙΝΗΣ ΚΑΙ ΠΕ'!D22)</f>
        <v/>
      </c>
      <c r="E277" s="198">
        <f>IF('ΕΙΔΗ ΠΡΟΣΩΠΙΚΗΣ ΥΓΙΕΙΝΗΣ ΚΑΙ ΠΕ'!E22="","",'ΕΙΔΗ ΠΡΟΣΩΠΙΚΗΣ ΥΓΙΕΙΝΗΣ ΚΑΙ ΠΕ'!E22)</f>
        <v>2.54</v>
      </c>
      <c r="F277" s="199" t="str">
        <f>IF('ΕΙΔΗ ΠΡΟΣΩΠΙΚΗΣ ΥΓΙΕΙΝΗΣ ΚΑΙ ΠΕ'!F22="","",'ΕΙΔΗ ΠΡΟΣΩΠΙΚΗΣ ΥΓΙΕΙΝΗΣ ΚΑΙ ΠΕ'!F22)</f>
        <v/>
      </c>
      <c r="G277" s="198">
        <f>IF('ΕΙΔΗ ΠΡΟΣΩΠΙΚΗΣ ΥΓΙΕΙΝΗΣ ΚΑΙ ΠΕ'!G22="","",'ΕΙΔΗ ΠΡΟΣΩΠΙΚΗΣ ΥΓΙΕΙΝΗΣ ΚΑΙ ΠΕ'!G22)</f>
        <v>1.52</v>
      </c>
      <c r="H277" s="199" t="str">
        <f>IF('ΕΙΔΗ ΠΡΟΣΩΠΙΚΗΣ ΥΓΙΕΙΝΗΣ ΚΑΙ ΠΕ'!H22="","",'ΕΙΔΗ ΠΡΟΣΩΠΙΚΗΣ ΥΓΙΕΙΝΗΣ ΚΑΙ ΠΕ'!H22)</f>
        <v/>
      </c>
      <c r="I277" s="198">
        <f>IF('ΕΙΔΗ ΠΡΟΣΩΠΙΚΗΣ ΥΓΙΕΙΝΗΣ ΚΑΙ ΠΕ'!I22="","",'ΕΙΔΗ ΠΡΟΣΩΠΙΚΗΣ ΥΓΙΕΙΝΗΣ ΚΑΙ ΠΕ'!I22)</f>
        <v>2.57</v>
      </c>
      <c r="J277" s="199" t="str">
        <f>IF('ΕΙΔΗ ΠΡΟΣΩΠΙΚΗΣ ΥΓΙΕΙΝΗΣ ΚΑΙ ΠΕ'!J22="","",'ΕΙΔΗ ΠΡΟΣΩΠΙΚΗΣ ΥΓΙΕΙΝΗΣ ΚΑΙ ΠΕ'!J22)</f>
        <v/>
      </c>
      <c r="K277" s="66" t="str">
        <f t="shared" si="130"/>
        <v>DELETE</v>
      </c>
      <c r="L277" s="359" t="s">
        <v>259</v>
      </c>
      <c r="M277" s="360" t="s">
        <v>259</v>
      </c>
      <c r="N277" s="375" t="str">
        <f t="shared" si="117"/>
        <v/>
      </c>
      <c r="O277" s="376" t="str">
        <f t="shared" si="118"/>
        <v/>
      </c>
      <c r="P277" s="361">
        <v>2.54</v>
      </c>
      <c r="Q277" s="361" t="s">
        <v>259</v>
      </c>
      <c r="R277" s="375">
        <f t="shared" si="119"/>
        <v>2.54</v>
      </c>
      <c r="S277" s="379" t="str">
        <f t="shared" si="120"/>
        <v/>
      </c>
      <c r="T277" s="359">
        <v>1.52</v>
      </c>
      <c r="U277" s="360" t="s">
        <v>259</v>
      </c>
      <c r="V277" s="375">
        <f t="shared" si="121"/>
        <v>1.52</v>
      </c>
      <c r="W277" s="379" t="str">
        <f t="shared" si="122"/>
        <v/>
      </c>
      <c r="X277" s="359">
        <v>2.57</v>
      </c>
      <c r="Y277" s="360" t="s">
        <v>259</v>
      </c>
      <c r="Z277" s="375">
        <f t="shared" si="123"/>
        <v>2.57</v>
      </c>
      <c r="AA277" s="381" t="str">
        <f t="shared" si="124"/>
        <v/>
      </c>
      <c r="AB277" s="271" t="str">
        <f t="shared" si="131"/>
        <v>DELETE</v>
      </c>
      <c r="AC277" s="282" t="str">
        <f t="shared" si="112"/>
        <v/>
      </c>
      <c r="AD277" s="392">
        <f t="shared" si="113"/>
        <v>0</v>
      </c>
      <c r="AE277" s="392">
        <f t="shared" si="114"/>
        <v>0</v>
      </c>
      <c r="AF277" s="270">
        <f t="shared" si="115"/>
        <v>0</v>
      </c>
      <c r="AG277" s="256">
        <f t="shared" si="132"/>
        <v>1.0499999999999998</v>
      </c>
      <c r="AH277" s="257">
        <f t="shared" si="133"/>
        <v>0.6907894736842104</v>
      </c>
      <c r="AI277" s="258" t="str">
        <f t="shared" si="134"/>
        <v>WARNING</v>
      </c>
      <c r="AJ277" s="259">
        <f t="shared" si="135"/>
        <v>2.57</v>
      </c>
      <c r="AK277" s="351">
        <f t="shared" si="136"/>
        <v>1.52</v>
      </c>
      <c r="AL277" s="338"/>
      <c r="AM277" s="337"/>
      <c r="AN277" s="338"/>
      <c r="AO277" s="339"/>
      <c r="AP277" s="34"/>
      <c r="AQ277" s="34"/>
      <c r="AR277" s="34"/>
      <c r="AS277" s="34"/>
      <c r="AT277" s="34"/>
      <c r="BR277" s="34"/>
    </row>
    <row r="278" spans="1:70" x14ac:dyDescent="0.2">
      <c r="A278" s="102">
        <f>IF('ΕΙΔΗ ΠΡΟΣΩΠΙΚΗΣ ΥΓΙΕΙΝΗΣ ΚΑΙ ΠΕ'!A23="","",'ΕΙΔΗ ΠΡΟΣΩΠΙΚΗΣ ΥΓΙΕΙΝΗΣ ΚΑΙ ΠΕ'!A23)</f>
        <v>13</v>
      </c>
      <c r="B278" s="72" t="str">
        <f>IF('ΕΙΔΗ ΠΡΟΣΩΠΙΚΗΣ ΥΓΙΕΙΝΗΣ ΚΑΙ ΠΕ'!B23="","",'ΕΙΔΗ ΠΡΟΣΩΠΙΚΗΣ ΥΓΙΕΙΝΗΣ ΚΑΙ ΠΕ'!B23)</f>
        <v>LUX Σαπούνι 125g (Beauty moments - ροζ συσκευασία)</v>
      </c>
      <c r="C278" s="198" t="str">
        <f>IF('ΕΙΔΗ ΠΡΟΣΩΠΙΚΗΣ ΥΓΙΕΙΝΗΣ ΚΑΙ ΠΕ'!C23="","",'ΕΙΔΗ ΠΡΟΣΩΠΙΚΗΣ ΥΓΙΕΙΝΗΣ ΚΑΙ ΠΕ'!C23)</f>
        <v/>
      </c>
      <c r="D278" s="199" t="str">
        <f>IF('ΕΙΔΗ ΠΡΟΣΩΠΙΚΗΣ ΥΓΙΕΙΝΗΣ ΚΑΙ ΠΕ'!D23="","",'ΕΙΔΗ ΠΡΟΣΩΠΙΚΗΣ ΥΓΙΕΙΝΗΣ ΚΑΙ ΠΕ'!D23)</f>
        <v/>
      </c>
      <c r="E278" s="198">
        <f>IF('ΕΙΔΗ ΠΡΟΣΩΠΙΚΗΣ ΥΓΙΕΙΝΗΣ ΚΑΙ ΠΕ'!E23="","",'ΕΙΔΗ ΠΡΟΣΩΠΙΚΗΣ ΥΓΙΕΙΝΗΣ ΚΑΙ ΠΕ'!E23)</f>
        <v>0.75</v>
      </c>
      <c r="F278" s="199" t="str">
        <f>IF('ΕΙΔΗ ΠΡΟΣΩΠΙΚΗΣ ΥΓΙΕΙΝΗΣ ΚΑΙ ΠΕ'!F23="","",'ΕΙΔΗ ΠΡΟΣΩΠΙΚΗΣ ΥΓΙΕΙΝΗΣ ΚΑΙ ΠΕ'!F23)</f>
        <v/>
      </c>
      <c r="G278" s="198">
        <f>IF('ΕΙΔΗ ΠΡΟΣΩΠΙΚΗΣ ΥΓΙΕΙΝΗΣ ΚΑΙ ΠΕ'!G23="","",'ΕΙΔΗ ΠΡΟΣΩΠΙΚΗΣ ΥΓΙΕΙΝΗΣ ΚΑΙ ΠΕ'!G23)</f>
        <v>0.74</v>
      </c>
      <c r="H278" s="199" t="str">
        <f>IF('ΕΙΔΗ ΠΡΟΣΩΠΙΚΗΣ ΥΓΙΕΙΝΗΣ ΚΑΙ ΠΕ'!H23="","",'ΕΙΔΗ ΠΡΟΣΩΠΙΚΗΣ ΥΓΙΕΙΝΗΣ ΚΑΙ ΠΕ'!H23)</f>
        <v/>
      </c>
      <c r="I278" s="198">
        <f>IF('ΕΙΔΗ ΠΡΟΣΩΠΙΚΗΣ ΥΓΙΕΙΝΗΣ ΚΑΙ ΠΕ'!I23="","",'ΕΙΔΗ ΠΡΟΣΩΠΙΚΗΣ ΥΓΙΕΙΝΗΣ ΚΑΙ ΠΕ'!I23)</f>
        <v>0.76</v>
      </c>
      <c r="J278" s="199" t="str">
        <f>IF('ΕΙΔΗ ΠΡΟΣΩΠΙΚΗΣ ΥΓΙΕΙΝΗΣ ΚΑΙ ΠΕ'!J23="","",'ΕΙΔΗ ΠΡΟΣΩΠΙΚΗΣ ΥΓΙΕΙΝΗΣ ΚΑΙ ΠΕ'!J23)</f>
        <v/>
      </c>
      <c r="K278" s="66" t="str">
        <f t="shared" si="130"/>
        <v>DELETE</v>
      </c>
      <c r="L278" s="359" t="s">
        <v>259</v>
      </c>
      <c r="M278" s="360" t="s">
        <v>259</v>
      </c>
      <c r="N278" s="375" t="str">
        <f t="shared" si="117"/>
        <v/>
      </c>
      <c r="O278" s="376" t="str">
        <f t="shared" si="118"/>
        <v/>
      </c>
      <c r="P278" s="361">
        <v>0.75</v>
      </c>
      <c r="Q278" s="361" t="s">
        <v>259</v>
      </c>
      <c r="R278" s="375">
        <f t="shared" si="119"/>
        <v>0.75</v>
      </c>
      <c r="S278" s="379" t="str">
        <f t="shared" si="120"/>
        <v/>
      </c>
      <c r="T278" s="359" t="s">
        <v>259</v>
      </c>
      <c r="U278" s="360" t="s">
        <v>259</v>
      </c>
      <c r="V278" s="375">
        <f t="shared" si="121"/>
        <v>0.74</v>
      </c>
      <c r="W278" s="379" t="str">
        <f t="shared" si="122"/>
        <v/>
      </c>
      <c r="X278" s="359">
        <v>0.76</v>
      </c>
      <c r="Y278" s="360" t="s">
        <v>259</v>
      </c>
      <c r="Z278" s="375">
        <f t="shared" si="123"/>
        <v>0.76</v>
      </c>
      <c r="AA278" s="381" t="str">
        <f t="shared" si="124"/>
        <v/>
      </c>
      <c r="AB278" s="271" t="str">
        <f t="shared" si="131"/>
        <v>DELETE</v>
      </c>
      <c r="AC278" s="282" t="str">
        <f t="shared" si="112"/>
        <v/>
      </c>
      <c r="AD278" s="392">
        <f t="shared" si="113"/>
        <v>0</v>
      </c>
      <c r="AE278" s="392" t="str">
        <f t="shared" si="114"/>
        <v/>
      </c>
      <c r="AF278" s="270">
        <f t="shared" si="115"/>
        <v>0</v>
      </c>
      <c r="AG278" s="256">
        <f t="shared" si="132"/>
        <v>2.0000000000000018E-2</v>
      </c>
      <c r="AH278" s="257">
        <f t="shared" si="133"/>
        <v>2.7027027027026973E-2</v>
      </c>
      <c r="AI278" s="258" t="str">
        <f t="shared" si="134"/>
        <v/>
      </c>
      <c r="AJ278" s="259">
        <f t="shared" si="135"/>
        <v>0.76</v>
      </c>
      <c r="AK278" s="351">
        <f t="shared" si="136"/>
        <v>0.74</v>
      </c>
      <c r="AL278" s="338"/>
      <c r="AM278" s="337"/>
      <c r="AN278" s="338"/>
      <c r="AO278" s="339"/>
      <c r="AP278" s="34"/>
      <c r="AQ278" s="34"/>
      <c r="AR278" s="34"/>
      <c r="AS278" s="34"/>
      <c r="AT278" s="34"/>
      <c r="BR278" s="34"/>
    </row>
    <row r="279" spans="1:70" x14ac:dyDescent="0.2">
      <c r="A279" s="102">
        <f>IF('ΕΙΔΗ ΠΡΟΣΩΠΙΚΗΣ ΥΓΙΕΙΝΗΣ ΚΑΙ ΠΕ'!A24="","",'ΕΙΔΗ ΠΡΟΣΩΠΙΚΗΣ ΥΓΙΕΙΝΗΣ ΚΑΙ ΠΕ'!A24)</f>
        <v>14</v>
      </c>
      <c r="B279" s="72" t="str">
        <f>IF('ΕΙΔΗ ΠΡΟΣΩΠΙΚΗΣ ΥΓΙΕΙΝΗΣ ΚΑΙ ΠΕ'!B24="","",'ΕΙΔΗ ΠΡΟΣΩΠΙΚΗΣ ΥΓΙΕΙΝΗΣ ΚΑΙ ΠΕ'!B24)</f>
        <v>PALMOLIVE Σαπούνι 90g (original with olive oil - πράσινο)</v>
      </c>
      <c r="C279" s="198" t="str">
        <f>IF('ΕΙΔΗ ΠΡΟΣΩΠΙΚΗΣ ΥΓΙΕΙΝΗΣ ΚΑΙ ΠΕ'!C24="","",'ΕΙΔΗ ΠΡΟΣΩΠΙΚΗΣ ΥΓΙΕΙΝΗΣ ΚΑΙ ΠΕ'!C24)</f>
        <v/>
      </c>
      <c r="D279" s="199" t="str">
        <f>IF('ΕΙΔΗ ΠΡΟΣΩΠΙΚΗΣ ΥΓΙΕΙΝΗΣ ΚΑΙ ΠΕ'!D24="","",'ΕΙΔΗ ΠΡΟΣΩΠΙΚΗΣ ΥΓΙΕΙΝΗΣ ΚΑΙ ΠΕ'!D24)</f>
        <v/>
      </c>
      <c r="E279" s="198" t="str">
        <f>IF('ΕΙΔΗ ΠΡΟΣΩΠΙΚΗΣ ΥΓΙΕΙΝΗΣ ΚΑΙ ΠΕ'!E24="","",'ΕΙΔΗ ΠΡΟΣΩΠΙΚΗΣ ΥΓΙΕΙΝΗΣ ΚΑΙ ΠΕ'!E24)</f>
        <v/>
      </c>
      <c r="F279" s="199" t="str">
        <f>IF('ΕΙΔΗ ΠΡΟΣΩΠΙΚΗΣ ΥΓΙΕΙΝΗΣ ΚΑΙ ΠΕ'!F24="","",'ΕΙΔΗ ΠΡΟΣΩΠΙΚΗΣ ΥΓΙΕΙΝΗΣ ΚΑΙ ΠΕ'!F24)</f>
        <v/>
      </c>
      <c r="G279" s="198" t="str">
        <f>IF('ΕΙΔΗ ΠΡΟΣΩΠΙΚΗΣ ΥΓΙΕΙΝΗΣ ΚΑΙ ΠΕ'!G24="","",'ΕΙΔΗ ΠΡΟΣΩΠΙΚΗΣ ΥΓΙΕΙΝΗΣ ΚΑΙ ΠΕ'!G24)</f>
        <v/>
      </c>
      <c r="H279" s="199" t="str">
        <f>IF('ΕΙΔΗ ΠΡΟΣΩΠΙΚΗΣ ΥΓΙΕΙΝΗΣ ΚΑΙ ΠΕ'!H24="","",'ΕΙΔΗ ΠΡΟΣΩΠΙΚΗΣ ΥΓΙΕΙΝΗΣ ΚΑΙ ΠΕ'!H24)</f>
        <v/>
      </c>
      <c r="I279" s="198" t="str">
        <f>IF('ΕΙΔΗ ΠΡΟΣΩΠΙΚΗΣ ΥΓΙΕΙΝΗΣ ΚΑΙ ΠΕ'!I24="","",'ΕΙΔΗ ΠΡΟΣΩΠΙΚΗΣ ΥΓΙΕΙΝΗΣ ΚΑΙ ΠΕ'!I24)</f>
        <v/>
      </c>
      <c r="J279" s="199" t="str">
        <f>IF('ΕΙΔΗ ΠΡΟΣΩΠΙΚΗΣ ΥΓΙΕΙΝΗΣ ΚΑΙ ΠΕ'!J24="","",'ΕΙΔΗ ΠΡΟΣΩΠΙΚΗΣ ΥΓΙΕΙΝΗΣ ΚΑΙ ΠΕ'!J24)</f>
        <v/>
      </c>
      <c r="K279" s="66" t="str">
        <f t="shared" si="130"/>
        <v>DELETE</v>
      </c>
      <c r="L279" s="359" t="s">
        <v>259</v>
      </c>
      <c r="M279" s="360" t="s">
        <v>259</v>
      </c>
      <c r="N279" s="375" t="str">
        <f t="shared" si="117"/>
        <v/>
      </c>
      <c r="O279" s="376" t="str">
        <f t="shared" si="118"/>
        <v/>
      </c>
      <c r="P279" s="361" t="s">
        <v>259</v>
      </c>
      <c r="Q279" s="361" t="s">
        <v>259</v>
      </c>
      <c r="R279" s="375" t="str">
        <f t="shared" si="119"/>
        <v/>
      </c>
      <c r="S279" s="379" t="str">
        <f t="shared" si="120"/>
        <v/>
      </c>
      <c r="T279" s="359" t="s">
        <v>259</v>
      </c>
      <c r="U279" s="360" t="s">
        <v>259</v>
      </c>
      <c r="V279" s="375" t="str">
        <f t="shared" si="121"/>
        <v/>
      </c>
      <c r="W279" s="379" t="str">
        <f t="shared" si="122"/>
        <v/>
      </c>
      <c r="X279" s="359" t="s">
        <v>259</v>
      </c>
      <c r="Y279" s="360" t="s">
        <v>259</v>
      </c>
      <c r="Z279" s="375" t="str">
        <f t="shared" si="123"/>
        <v/>
      </c>
      <c r="AA279" s="381" t="str">
        <f t="shared" si="124"/>
        <v/>
      </c>
      <c r="AB279" s="271" t="str">
        <f t="shared" si="131"/>
        <v>DELETE</v>
      </c>
      <c r="AC279" s="282" t="str">
        <f t="shared" si="112"/>
        <v/>
      </c>
      <c r="AD279" s="392" t="str">
        <f t="shared" si="113"/>
        <v/>
      </c>
      <c r="AE279" s="392" t="str">
        <f t="shared" si="114"/>
        <v/>
      </c>
      <c r="AF279" s="270" t="str">
        <f t="shared" si="115"/>
        <v/>
      </c>
      <c r="AG279" s="256" t="str">
        <f t="shared" si="132"/>
        <v/>
      </c>
      <c r="AH279" s="257" t="str">
        <f t="shared" si="133"/>
        <v/>
      </c>
      <c r="AI279" s="258" t="str">
        <f t="shared" si="134"/>
        <v/>
      </c>
      <c r="AJ279" s="259" t="str">
        <f t="shared" si="135"/>
        <v/>
      </c>
      <c r="AK279" s="351" t="str">
        <f t="shared" si="136"/>
        <v/>
      </c>
      <c r="AL279" s="338"/>
      <c r="AM279" s="337"/>
      <c r="AN279" s="338"/>
      <c r="AO279" s="339"/>
      <c r="AP279" s="34"/>
      <c r="AQ279" s="34"/>
      <c r="AR279" s="34"/>
      <c r="AS279" s="34"/>
      <c r="AT279" s="34"/>
      <c r="BR279" s="34"/>
    </row>
    <row r="280" spans="1:70" x14ac:dyDescent="0.2">
      <c r="A280" s="102">
        <f>IF('ΕΙΔΗ ΠΡΟΣΩΠΙΚΗΣ ΥΓΙΕΙΝΗΣ ΚΑΙ ΠΕ'!A25="","",'ΕΙΔΗ ΠΡΟΣΩΠΙΚΗΣ ΥΓΙΕΙΝΗΣ ΚΑΙ ΠΕ'!A25)</f>
        <v>15</v>
      </c>
      <c r="B280" s="72" t="str">
        <f>IF('ΕΙΔΗ ΠΡΟΣΩΠΙΚΗΣ ΥΓΙΕΙΝΗΣ ΚΑΙ ΠΕ'!B25="","",'ΕΙΔΗ ΠΡΟΣΩΠΙΚΗΣ ΥΓΙΕΙΝΗΣ ΚΑΙ ΠΕ'!B25)</f>
        <v>Dr FISCHER Baby bath 500ml (ροζ συσκευασία)</v>
      </c>
      <c r="C280" s="198" t="str">
        <f>IF('ΕΙΔΗ ΠΡΟΣΩΠΙΚΗΣ ΥΓΙΕΙΝΗΣ ΚΑΙ ΠΕ'!C25="","",'ΕΙΔΗ ΠΡΟΣΩΠΙΚΗΣ ΥΓΙΕΙΝΗΣ ΚΑΙ ΠΕ'!C25)</f>
        <v/>
      </c>
      <c r="D280" s="199" t="str">
        <f>IF('ΕΙΔΗ ΠΡΟΣΩΠΙΚΗΣ ΥΓΙΕΙΝΗΣ ΚΑΙ ΠΕ'!D25="","",'ΕΙΔΗ ΠΡΟΣΩΠΙΚΗΣ ΥΓΙΕΙΝΗΣ ΚΑΙ ΠΕ'!D25)</f>
        <v/>
      </c>
      <c r="E280" s="198">
        <f>IF('ΕΙΔΗ ΠΡΟΣΩΠΙΚΗΣ ΥΓΙΕΙΝΗΣ ΚΑΙ ΠΕ'!E25="","",'ΕΙΔΗ ΠΡΟΣΩΠΙΚΗΣ ΥΓΙΕΙΝΗΣ ΚΑΙ ΠΕ'!E25)</f>
        <v>5.12</v>
      </c>
      <c r="F280" s="199" t="str">
        <f>IF('ΕΙΔΗ ΠΡΟΣΩΠΙΚΗΣ ΥΓΙΕΙΝΗΣ ΚΑΙ ΠΕ'!F25="","",'ΕΙΔΗ ΠΡΟΣΩΠΙΚΗΣ ΥΓΙΕΙΝΗΣ ΚΑΙ ΠΕ'!F25)</f>
        <v/>
      </c>
      <c r="G280" s="198">
        <f>IF('ΕΙΔΗ ΠΡΟΣΩΠΙΚΗΣ ΥΓΙΕΙΝΗΣ ΚΑΙ ΠΕ'!G25="","",'ΕΙΔΗ ΠΡΟΣΩΠΙΚΗΣ ΥΓΙΕΙΝΗΣ ΚΑΙ ΠΕ'!G25)</f>
        <v>4.8899999999999997</v>
      </c>
      <c r="H280" s="199" t="str">
        <f>IF('ΕΙΔΗ ΠΡΟΣΩΠΙΚΗΣ ΥΓΙΕΙΝΗΣ ΚΑΙ ΠΕ'!H25="","",'ΕΙΔΗ ΠΡΟΣΩΠΙΚΗΣ ΥΓΙΕΙΝΗΣ ΚΑΙ ΠΕ'!H25)</f>
        <v/>
      </c>
      <c r="I280" s="198">
        <f>IF('ΕΙΔΗ ΠΡΟΣΩΠΙΚΗΣ ΥΓΙΕΙΝΗΣ ΚΑΙ ΠΕ'!I25="","",'ΕΙΔΗ ΠΡΟΣΩΠΙΚΗΣ ΥΓΙΕΙΝΗΣ ΚΑΙ ΠΕ'!I25)</f>
        <v>4.95</v>
      </c>
      <c r="J280" s="199" t="str">
        <f>IF('ΕΙΔΗ ΠΡΟΣΩΠΙΚΗΣ ΥΓΙΕΙΝΗΣ ΚΑΙ ΠΕ'!J25="","",'ΕΙΔΗ ΠΡΟΣΩΠΙΚΗΣ ΥΓΙΕΙΝΗΣ ΚΑΙ ΠΕ'!J25)</f>
        <v/>
      </c>
      <c r="K280" s="66" t="str">
        <f t="shared" si="130"/>
        <v>DELETE</v>
      </c>
      <c r="L280" s="359" t="s">
        <v>259</v>
      </c>
      <c r="M280" s="360" t="s">
        <v>259</v>
      </c>
      <c r="N280" s="375" t="str">
        <f t="shared" si="117"/>
        <v/>
      </c>
      <c r="O280" s="376" t="str">
        <f t="shared" si="118"/>
        <v/>
      </c>
      <c r="P280" s="361">
        <v>5.12</v>
      </c>
      <c r="Q280" s="361" t="s">
        <v>259</v>
      </c>
      <c r="R280" s="375">
        <f t="shared" si="119"/>
        <v>5.12</v>
      </c>
      <c r="S280" s="379" t="str">
        <f t="shared" si="120"/>
        <v/>
      </c>
      <c r="T280" s="359">
        <v>4.8899999999999997</v>
      </c>
      <c r="U280" s="360" t="s">
        <v>259</v>
      </c>
      <c r="V280" s="375">
        <f t="shared" si="121"/>
        <v>4.8899999999999997</v>
      </c>
      <c r="W280" s="379" t="str">
        <f t="shared" si="122"/>
        <v/>
      </c>
      <c r="X280" s="359">
        <v>4.95</v>
      </c>
      <c r="Y280" s="360" t="s">
        <v>259</v>
      </c>
      <c r="Z280" s="375">
        <f t="shared" si="123"/>
        <v>4.95</v>
      </c>
      <c r="AA280" s="381" t="str">
        <f t="shared" si="124"/>
        <v/>
      </c>
      <c r="AB280" s="271" t="str">
        <f t="shared" si="131"/>
        <v>DELETE</v>
      </c>
      <c r="AC280" s="282" t="str">
        <f t="shared" si="112"/>
        <v/>
      </c>
      <c r="AD280" s="392">
        <f t="shared" si="113"/>
        <v>0</v>
      </c>
      <c r="AE280" s="392">
        <f t="shared" si="114"/>
        <v>0</v>
      </c>
      <c r="AF280" s="270">
        <f t="shared" si="115"/>
        <v>0</v>
      </c>
      <c r="AG280" s="256">
        <f t="shared" si="132"/>
        <v>0.23000000000000043</v>
      </c>
      <c r="AH280" s="257">
        <f t="shared" si="133"/>
        <v>4.7034764826175968E-2</v>
      </c>
      <c r="AI280" s="258" t="str">
        <f t="shared" si="134"/>
        <v/>
      </c>
      <c r="AJ280" s="259">
        <f t="shared" si="135"/>
        <v>5.12</v>
      </c>
      <c r="AK280" s="351">
        <f t="shared" si="136"/>
        <v>4.8899999999999997</v>
      </c>
      <c r="AL280" s="338"/>
      <c r="AM280" s="337"/>
      <c r="AN280" s="338"/>
      <c r="AO280" s="339"/>
      <c r="AP280" s="34"/>
      <c r="AQ280" s="34"/>
      <c r="AR280" s="34"/>
      <c r="AS280" s="34"/>
      <c r="AT280" s="34"/>
      <c r="BR280" s="34"/>
    </row>
    <row r="281" spans="1:70" x14ac:dyDescent="0.2">
      <c r="A281" s="102">
        <f>IF('ΕΙΔΗ ΠΡΟΣΩΠΙΚΗΣ ΥΓΙΕΙΝΗΣ ΚΑΙ ΠΕ'!A26="","",'ΕΙΔΗ ΠΡΟΣΩΠΙΚΗΣ ΥΓΙΕΙΝΗΣ ΚΑΙ ΠΕ'!A26)</f>
        <v>16</v>
      </c>
      <c r="B281" s="72" t="str">
        <f>IF('ΕΙΔΗ ΠΡΟΣΩΠΙΚΗΣ ΥΓΙΕΙΝΗΣ ΚΑΙ ΠΕ'!B26="","",'ΕΙΔΗ ΠΡΟΣΩΠΙΚΗΣ ΥΓΙΕΙΝΗΣ ΚΑΙ ΠΕ'!B26)</f>
        <v>Αποσμητικό DOVE Roll on Original 50ml</v>
      </c>
      <c r="C281" s="198" t="str">
        <f>IF('ΕΙΔΗ ΠΡΟΣΩΠΙΚΗΣ ΥΓΙΕΙΝΗΣ ΚΑΙ ΠΕ'!C26="","",'ΕΙΔΗ ΠΡΟΣΩΠΙΚΗΣ ΥΓΙΕΙΝΗΣ ΚΑΙ ΠΕ'!C26)</f>
        <v/>
      </c>
      <c r="D281" s="199" t="str">
        <f>IF('ΕΙΔΗ ΠΡΟΣΩΠΙΚΗΣ ΥΓΙΕΙΝΗΣ ΚΑΙ ΠΕ'!D26="","",'ΕΙΔΗ ΠΡΟΣΩΠΙΚΗΣ ΥΓΙΕΙΝΗΣ ΚΑΙ ΠΕ'!D26)</f>
        <v/>
      </c>
      <c r="E281" s="198" t="str">
        <f>IF('ΕΙΔΗ ΠΡΟΣΩΠΙΚΗΣ ΥΓΙΕΙΝΗΣ ΚΑΙ ΠΕ'!E26="","",'ΕΙΔΗ ΠΡΟΣΩΠΙΚΗΣ ΥΓΙΕΙΝΗΣ ΚΑΙ ΠΕ'!E26)</f>
        <v/>
      </c>
      <c r="F281" s="199" t="str">
        <f>IF('ΕΙΔΗ ΠΡΟΣΩΠΙΚΗΣ ΥΓΙΕΙΝΗΣ ΚΑΙ ΠΕ'!F26="","",'ΕΙΔΗ ΠΡΟΣΩΠΙΚΗΣ ΥΓΙΕΙΝΗΣ ΚΑΙ ΠΕ'!F26)</f>
        <v/>
      </c>
      <c r="G281" s="198">
        <f>IF('ΕΙΔΗ ΠΡΟΣΩΠΙΚΗΣ ΥΓΙΕΙΝΗΣ ΚΑΙ ΠΕ'!G26="","",'ΕΙΔΗ ΠΡΟΣΩΠΙΚΗΣ ΥΓΙΕΙΝΗΣ ΚΑΙ ΠΕ'!G26)</f>
        <v>3.51</v>
      </c>
      <c r="H281" s="199" t="str">
        <f>IF('ΕΙΔΗ ΠΡΟΣΩΠΙΚΗΣ ΥΓΙΕΙΝΗΣ ΚΑΙ ΠΕ'!H26="","",'ΕΙΔΗ ΠΡΟΣΩΠΙΚΗΣ ΥΓΙΕΙΝΗΣ ΚΑΙ ΠΕ'!H26)</f>
        <v/>
      </c>
      <c r="I281" s="198" t="str">
        <f>IF('ΕΙΔΗ ΠΡΟΣΩΠΙΚΗΣ ΥΓΙΕΙΝΗΣ ΚΑΙ ΠΕ'!I26="","",'ΕΙΔΗ ΠΡΟΣΩΠΙΚΗΣ ΥΓΙΕΙΝΗΣ ΚΑΙ ΠΕ'!I26)</f>
        <v/>
      </c>
      <c r="J281" s="199" t="str">
        <f>IF('ΕΙΔΗ ΠΡΟΣΩΠΙΚΗΣ ΥΓΙΕΙΝΗΣ ΚΑΙ ΠΕ'!J26="","",'ΕΙΔΗ ΠΡΟΣΩΠΙΚΗΣ ΥΓΙΕΙΝΗΣ ΚΑΙ ΠΕ'!J26)</f>
        <v/>
      </c>
      <c r="K281" s="66" t="str">
        <f t="shared" si="130"/>
        <v>DELETE</v>
      </c>
      <c r="L281" s="359" t="s">
        <v>259</v>
      </c>
      <c r="M281" s="360" t="s">
        <v>259</v>
      </c>
      <c r="N281" s="375" t="str">
        <f t="shared" si="117"/>
        <v/>
      </c>
      <c r="O281" s="376" t="str">
        <f t="shared" si="118"/>
        <v/>
      </c>
      <c r="P281" s="361">
        <v>3.47</v>
      </c>
      <c r="Q281" s="361" t="s">
        <v>259</v>
      </c>
      <c r="R281" s="375" t="str">
        <f t="shared" si="119"/>
        <v/>
      </c>
      <c r="S281" s="379" t="str">
        <f t="shared" si="120"/>
        <v/>
      </c>
      <c r="T281" s="359">
        <v>3.51</v>
      </c>
      <c r="U281" s="360" t="s">
        <v>259</v>
      </c>
      <c r="V281" s="375">
        <f t="shared" si="121"/>
        <v>3.51</v>
      </c>
      <c r="W281" s="379" t="str">
        <f t="shared" si="122"/>
        <v/>
      </c>
      <c r="X281" s="359" t="s">
        <v>259</v>
      </c>
      <c r="Y281" s="360" t="s">
        <v>259</v>
      </c>
      <c r="Z281" s="375" t="str">
        <f t="shared" si="123"/>
        <v/>
      </c>
      <c r="AA281" s="381" t="str">
        <f t="shared" si="124"/>
        <v/>
      </c>
      <c r="AB281" s="271" t="str">
        <f t="shared" si="131"/>
        <v>DELETE</v>
      </c>
      <c r="AC281" s="282" t="str">
        <f t="shared" ref="AC281:AC320" si="137">IF(OR(N281="",L281=""),"",N281-L281)</f>
        <v/>
      </c>
      <c r="AD281" s="392" t="str">
        <f t="shared" ref="AD281:AD320" si="138">IF(OR(R281="",P281=""),"",R281-P281)</f>
        <v/>
      </c>
      <c r="AE281" s="392">
        <f t="shared" ref="AE281:AE320" si="139">IF(OR(V281="",T281=""),"",V281-T281)</f>
        <v>0</v>
      </c>
      <c r="AF281" s="270" t="str">
        <f t="shared" ref="AF281:AF320" si="140">IF(OR(Z281="",X281=""),"",Z281-X281)</f>
        <v/>
      </c>
      <c r="AG281" s="256">
        <f t="shared" si="132"/>
        <v>0</v>
      </c>
      <c r="AH281" s="257">
        <f t="shared" si="133"/>
        <v>0</v>
      </c>
      <c r="AI281" s="258" t="str">
        <f t="shared" si="134"/>
        <v/>
      </c>
      <c r="AJ281" s="259">
        <f t="shared" si="135"/>
        <v>3.51</v>
      </c>
      <c r="AK281" s="351">
        <f t="shared" si="136"/>
        <v>3.51</v>
      </c>
      <c r="AL281" s="338"/>
      <c r="AM281" s="337"/>
      <c r="AN281" s="338"/>
      <c r="AO281" s="339"/>
      <c r="AP281" s="34"/>
      <c r="AQ281" s="34"/>
      <c r="AR281" s="34"/>
      <c r="AS281" s="34"/>
      <c r="AT281" s="34"/>
      <c r="BR281" s="34"/>
    </row>
    <row r="282" spans="1:70" x14ac:dyDescent="0.2">
      <c r="A282" s="102">
        <f>IF('ΕΙΔΗ ΠΡΟΣΩΠΙΚΗΣ ΥΓΙΕΙΝΗΣ ΚΑΙ ΠΕ'!A27="","",'ΕΙΔΗ ΠΡΟΣΩΠΙΚΗΣ ΥΓΙΕΙΝΗΣ ΚΑΙ ΠΕ'!A27)</f>
        <v>17</v>
      </c>
      <c r="B282" s="72" t="str">
        <f>IF('ΕΙΔΗ ΠΡΟΣΩΠΙΚΗΣ ΥΓΙΕΙΝΗΣ ΚΑΙ ΠΕ'!B27="","",'ΕΙΔΗ ΠΡΟΣΩΠΙΚΗΣ ΥΓΙΕΙΝΗΣ ΚΑΙ ΠΕ'!B27)</f>
        <v xml:space="preserve">KLEENEX Tissues Family x 150 </v>
      </c>
      <c r="C282" s="198" t="str">
        <f>IF('ΕΙΔΗ ΠΡΟΣΩΠΙΚΗΣ ΥΓΙΕΙΝΗΣ ΚΑΙ ΠΕ'!C27="","",'ΕΙΔΗ ΠΡΟΣΩΠΙΚΗΣ ΥΓΙΕΙΝΗΣ ΚΑΙ ΠΕ'!C27)</f>
        <v/>
      </c>
      <c r="D282" s="199" t="str">
        <f>IF('ΕΙΔΗ ΠΡΟΣΩΠΙΚΗΣ ΥΓΙΕΙΝΗΣ ΚΑΙ ΠΕ'!D27="","",'ΕΙΔΗ ΠΡΟΣΩΠΙΚΗΣ ΥΓΙΕΙΝΗΣ ΚΑΙ ΠΕ'!D27)</f>
        <v/>
      </c>
      <c r="E282" s="198">
        <f>IF('ΕΙΔΗ ΠΡΟΣΩΠΙΚΗΣ ΥΓΙΕΙΝΗΣ ΚΑΙ ΠΕ'!E27="","",'ΕΙΔΗ ΠΡΟΣΩΠΙΚΗΣ ΥΓΙΕΙΝΗΣ ΚΑΙ ΠΕ'!E27)</f>
        <v>2.37</v>
      </c>
      <c r="F282" s="199" t="str">
        <f>IF('ΕΙΔΗ ΠΡΟΣΩΠΙΚΗΣ ΥΓΙΕΙΝΗΣ ΚΑΙ ΠΕ'!F27="","",'ΕΙΔΗ ΠΡΟΣΩΠΙΚΗΣ ΥΓΙΕΙΝΗΣ ΚΑΙ ΠΕ'!F27)</f>
        <v/>
      </c>
      <c r="G282" s="198" t="str">
        <f>IF('ΕΙΔΗ ΠΡΟΣΩΠΙΚΗΣ ΥΓΙΕΙΝΗΣ ΚΑΙ ΠΕ'!G27="","",'ΕΙΔΗ ΠΡΟΣΩΠΙΚΗΣ ΥΓΙΕΙΝΗΣ ΚΑΙ ΠΕ'!G27)</f>
        <v/>
      </c>
      <c r="H282" s="199" t="str">
        <f>IF('ΕΙΔΗ ΠΡΟΣΩΠΙΚΗΣ ΥΓΙΕΙΝΗΣ ΚΑΙ ΠΕ'!H27="","",'ΕΙΔΗ ΠΡΟΣΩΠΙΚΗΣ ΥΓΙΕΙΝΗΣ ΚΑΙ ΠΕ'!H27)</f>
        <v/>
      </c>
      <c r="I282" s="198">
        <f>IF('ΕΙΔΗ ΠΡΟΣΩΠΙΚΗΣ ΥΓΙΕΙΝΗΣ ΚΑΙ ΠΕ'!I27="","",'ΕΙΔΗ ΠΡΟΣΩΠΙΚΗΣ ΥΓΙΕΙΝΗΣ ΚΑΙ ΠΕ'!I27)</f>
        <v>2.2999999999999998</v>
      </c>
      <c r="J282" s="199" t="str">
        <f>IF('ΕΙΔΗ ΠΡΟΣΩΠΙΚΗΣ ΥΓΙΕΙΝΗΣ ΚΑΙ ΠΕ'!J27="","",'ΕΙΔΗ ΠΡΟΣΩΠΙΚΗΣ ΥΓΙΕΙΝΗΣ ΚΑΙ ΠΕ'!J27)</f>
        <v/>
      </c>
      <c r="K282" s="66" t="str">
        <f t="shared" si="130"/>
        <v>DELETE</v>
      </c>
      <c r="L282" s="359" t="s">
        <v>259</v>
      </c>
      <c r="M282" s="360" t="s">
        <v>259</v>
      </c>
      <c r="N282" s="375" t="str">
        <f t="shared" si="117"/>
        <v/>
      </c>
      <c r="O282" s="376" t="str">
        <f t="shared" si="118"/>
        <v/>
      </c>
      <c r="P282" s="361">
        <v>2.37</v>
      </c>
      <c r="Q282" s="361" t="s">
        <v>259</v>
      </c>
      <c r="R282" s="375">
        <f t="shared" si="119"/>
        <v>2.37</v>
      </c>
      <c r="S282" s="379" t="str">
        <f t="shared" si="120"/>
        <v/>
      </c>
      <c r="T282" s="359" t="s">
        <v>259</v>
      </c>
      <c r="U282" s="360" t="s">
        <v>259</v>
      </c>
      <c r="V282" s="375" t="str">
        <f t="shared" si="121"/>
        <v/>
      </c>
      <c r="W282" s="379" t="str">
        <f t="shared" si="122"/>
        <v/>
      </c>
      <c r="X282" s="359">
        <v>2.2999999999999998</v>
      </c>
      <c r="Y282" s="360" t="s">
        <v>259</v>
      </c>
      <c r="Z282" s="375">
        <f t="shared" si="123"/>
        <v>2.2999999999999998</v>
      </c>
      <c r="AA282" s="381" t="str">
        <f t="shared" si="124"/>
        <v/>
      </c>
      <c r="AB282" s="271" t="str">
        <f t="shared" si="131"/>
        <v>DELETE</v>
      </c>
      <c r="AC282" s="282" t="str">
        <f t="shared" si="137"/>
        <v/>
      </c>
      <c r="AD282" s="392">
        <f t="shared" si="138"/>
        <v>0</v>
      </c>
      <c r="AE282" s="392" t="str">
        <f t="shared" si="139"/>
        <v/>
      </c>
      <c r="AF282" s="270">
        <f t="shared" si="140"/>
        <v>0</v>
      </c>
      <c r="AG282" s="256">
        <f t="shared" si="132"/>
        <v>7.0000000000000284E-2</v>
      </c>
      <c r="AH282" s="257">
        <f t="shared" si="133"/>
        <v>3.0434782608695699E-2</v>
      </c>
      <c r="AI282" s="258" t="str">
        <f t="shared" si="134"/>
        <v/>
      </c>
      <c r="AJ282" s="259">
        <f t="shared" si="135"/>
        <v>2.37</v>
      </c>
      <c r="AK282" s="351">
        <f t="shared" si="136"/>
        <v>2.2999999999999998</v>
      </c>
      <c r="AL282" s="338"/>
      <c r="AM282" s="337"/>
      <c r="AN282" s="338"/>
      <c r="AO282" s="339"/>
      <c r="AP282" s="34"/>
      <c r="AQ282" s="34"/>
      <c r="AR282" s="34"/>
      <c r="AS282" s="34"/>
      <c r="AT282" s="34"/>
      <c r="BR282" s="34"/>
    </row>
    <row r="283" spans="1:70" x14ac:dyDescent="0.2">
      <c r="A283" s="102">
        <f>IF('ΕΙΔΗ ΠΡΟΣΩΠΙΚΗΣ ΥΓΙΕΙΝΗΣ ΚΑΙ ΠΕ'!A28="","",'ΕΙΔΗ ΠΡΟΣΩΠΙΚΗΣ ΥΓΙΕΙΝΗΣ ΚΑΙ ΠΕ'!A28)</f>
        <v>18</v>
      </c>
      <c r="B283" s="72" t="str">
        <f>IF('ΕΙΔΗ ΠΡΟΣΩΠΙΚΗΣ ΥΓΙΕΙΝΗΣ ΚΑΙ ΠΕ'!B28="","",'ΕΙΔΗ ΠΡΟΣΩΠΙΚΗΣ ΥΓΙΕΙΝΗΣ ΚΑΙ ΠΕ'!B28)</f>
        <v>KLEENEX Premium toilet tissue x9</v>
      </c>
      <c r="C283" s="198" t="str">
        <f>IF('ΕΙΔΗ ΠΡΟΣΩΠΙΚΗΣ ΥΓΙΕΙΝΗΣ ΚΑΙ ΠΕ'!C28="","",'ΕΙΔΗ ΠΡΟΣΩΠΙΚΗΣ ΥΓΙΕΙΝΗΣ ΚΑΙ ΠΕ'!C28)</f>
        <v/>
      </c>
      <c r="D283" s="199" t="str">
        <f>IF('ΕΙΔΗ ΠΡΟΣΩΠΙΚΗΣ ΥΓΙΕΙΝΗΣ ΚΑΙ ΠΕ'!D28="","",'ΕΙΔΗ ΠΡΟΣΩΠΙΚΗΣ ΥΓΙΕΙΝΗΣ ΚΑΙ ΠΕ'!D28)</f>
        <v/>
      </c>
      <c r="E283" s="198">
        <f>IF('ΕΙΔΗ ΠΡΟΣΩΠΙΚΗΣ ΥΓΙΕΙΝΗΣ ΚΑΙ ΠΕ'!E28="","",'ΕΙΔΗ ΠΡΟΣΩΠΙΚΗΣ ΥΓΙΕΙΝΗΣ ΚΑΙ ΠΕ'!E28)</f>
        <v>8.33</v>
      </c>
      <c r="F283" s="199" t="str">
        <f>IF('ΕΙΔΗ ΠΡΟΣΩΠΙΚΗΣ ΥΓΙΕΙΝΗΣ ΚΑΙ ΠΕ'!F28="","",'ΕΙΔΗ ΠΡΟΣΩΠΙΚΗΣ ΥΓΙΕΙΝΗΣ ΚΑΙ ΠΕ'!F28)</f>
        <v/>
      </c>
      <c r="G283" s="198" t="str">
        <f>IF('ΕΙΔΗ ΠΡΟΣΩΠΙΚΗΣ ΥΓΙΕΙΝΗΣ ΚΑΙ ΠΕ'!G28="","",'ΕΙΔΗ ΠΡΟΣΩΠΙΚΗΣ ΥΓΙΕΙΝΗΣ ΚΑΙ ΠΕ'!G28)</f>
        <v/>
      </c>
      <c r="H283" s="199" t="str">
        <f>IF('ΕΙΔΗ ΠΡΟΣΩΠΙΚΗΣ ΥΓΙΕΙΝΗΣ ΚΑΙ ΠΕ'!H28="","",'ΕΙΔΗ ΠΡΟΣΩΠΙΚΗΣ ΥΓΙΕΙΝΗΣ ΚΑΙ ΠΕ'!H28)</f>
        <v/>
      </c>
      <c r="I283" s="198" t="str">
        <f>IF('ΕΙΔΗ ΠΡΟΣΩΠΙΚΗΣ ΥΓΙΕΙΝΗΣ ΚΑΙ ΠΕ'!I28="","",'ΕΙΔΗ ΠΡΟΣΩΠΙΚΗΣ ΥΓΙΕΙΝΗΣ ΚΑΙ ΠΕ'!I28)</f>
        <v/>
      </c>
      <c r="J283" s="199" t="str">
        <f>IF('ΕΙΔΗ ΠΡΟΣΩΠΙΚΗΣ ΥΓΙΕΙΝΗΣ ΚΑΙ ΠΕ'!J28="","",'ΕΙΔΗ ΠΡΟΣΩΠΙΚΗΣ ΥΓΙΕΙΝΗΣ ΚΑΙ ΠΕ'!J28)</f>
        <v/>
      </c>
      <c r="K283" s="66" t="str">
        <f t="shared" si="130"/>
        <v>DELETE</v>
      </c>
      <c r="L283" s="359" t="s">
        <v>259</v>
      </c>
      <c r="M283" s="360" t="s">
        <v>259</v>
      </c>
      <c r="N283" s="375" t="str">
        <f t="shared" si="117"/>
        <v/>
      </c>
      <c r="O283" s="376" t="str">
        <f t="shared" si="118"/>
        <v/>
      </c>
      <c r="P283" s="361">
        <v>8.33</v>
      </c>
      <c r="Q283" s="361" t="s">
        <v>259</v>
      </c>
      <c r="R283" s="375">
        <f t="shared" si="119"/>
        <v>8.33</v>
      </c>
      <c r="S283" s="379" t="str">
        <f t="shared" si="120"/>
        <v/>
      </c>
      <c r="T283" s="359" t="s">
        <v>259</v>
      </c>
      <c r="U283" s="360" t="s">
        <v>259</v>
      </c>
      <c r="V283" s="375" t="str">
        <f t="shared" si="121"/>
        <v/>
      </c>
      <c r="W283" s="379" t="str">
        <f t="shared" si="122"/>
        <v/>
      </c>
      <c r="X283" s="359" t="s">
        <v>259</v>
      </c>
      <c r="Y283" s="360" t="s">
        <v>259</v>
      </c>
      <c r="Z283" s="375" t="str">
        <f t="shared" si="123"/>
        <v/>
      </c>
      <c r="AA283" s="381" t="str">
        <f t="shared" si="124"/>
        <v/>
      </c>
      <c r="AB283" s="271" t="str">
        <f t="shared" si="131"/>
        <v>DELETE</v>
      </c>
      <c r="AC283" s="282" t="str">
        <f t="shared" si="137"/>
        <v/>
      </c>
      <c r="AD283" s="392">
        <f t="shared" si="138"/>
        <v>0</v>
      </c>
      <c r="AE283" s="392" t="str">
        <f t="shared" si="139"/>
        <v/>
      </c>
      <c r="AF283" s="270" t="str">
        <f t="shared" si="140"/>
        <v/>
      </c>
      <c r="AG283" s="256">
        <f t="shared" si="132"/>
        <v>0</v>
      </c>
      <c r="AH283" s="257">
        <f t="shared" si="133"/>
        <v>0</v>
      </c>
      <c r="AI283" s="258" t="str">
        <f t="shared" si="134"/>
        <v/>
      </c>
      <c r="AJ283" s="259">
        <f t="shared" si="135"/>
        <v>8.33</v>
      </c>
      <c r="AK283" s="351">
        <f t="shared" si="136"/>
        <v>8.33</v>
      </c>
      <c r="AL283" s="338"/>
      <c r="AM283" s="337"/>
      <c r="AN283" s="338"/>
      <c r="AO283" s="339"/>
      <c r="AP283" s="34"/>
      <c r="AQ283" s="34"/>
      <c r="AR283" s="34"/>
      <c r="AS283" s="34"/>
      <c r="AT283" s="34"/>
      <c r="BR283" s="34"/>
    </row>
    <row r="284" spans="1:70" x14ac:dyDescent="0.2">
      <c r="A284" s="102">
        <f>IF('ΕΙΔΗ ΠΡΟΣΩΠΙΚΗΣ ΥΓΙΕΙΝΗΣ ΚΑΙ ΠΕ'!A29="","",'ΕΙΔΗ ΠΡΟΣΩΠΙΚΗΣ ΥΓΙΕΙΝΗΣ ΚΑΙ ΠΕ'!A29)</f>
        <v>19</v>
      </c>
      <c r="B284" s="72" t="str">
        <f>IF('ΕΙΔΗ ΠΡΟΣΩΠΙΚΗΣ ΥΓΙΕΙΝΗΣ ΚΑΙ ΠΕ'!B29="","",'ΕΙΔΗ ΠΡΟΣΩΠΙΚΗΣ ΥΓΙΕΙΝΗΣ ΚΑΙ ΠΕ'!B29)</f>
        <v>SILVEX Toilet rolls x12</v>
      </c>
      <c r="C284" s="198" t="str">
        <f>IF('ΕΙΔΗ ΠΡΟΣΩΠΙΚΗΣ ΥΓΙΕΙΝΗΣ ΚΑΙ ΠΕ'!C29="","",'ΕΙΔΗ ΠΡΟΣΩΠΙΚΗΣ ΥΓΙΕΙΝΗΣ ΚΑΙ ΠΕ'!C29)</f>
        <v/>
      </c>
      <c r="D284" s="199" t="str">
        <f>IF('ΕΙΔΗ ΠΡΟΣΩΠΙΚΗΣ ΥΓΙΕΙΝΗΣ ΚΑΙ ΠΕ'!D29="","",'ΕΙΔΗ ΠΡΟΣΩΠΙΚΗΣ ΥΓΙΕΙΝΗΣ ΚΑΙ ΠΕ'!D29)</f>
        <v/>
      </c>
      <c r="E284" s="198" t="str">
        <f>IF('ΕΙΔΗ ΠΡΟΣΩΠΙΚΗΣ ΥΓΙΕΙΝΗΣ ΚΑΙ ΠΕ'!E29="","",'ΕΙΔΗ ΠΡΟΣΩΠΙΚΗΣ ΥΓΙΕΙΝΗΣ ΚΑΙ ΠΕ'!E29)</f>
        <v/>
      </c>
      <c r="F284" s="199" t="str">
        <f>IF('ΕΙΔΗ ΠΡΟΣΩΠΙΚΗΣ ΥΓΙΕΙΝΗΣ ΚΑΙ ΠΕ'!F29="","",'ΕΙΔΗ ΠΡΟΣΩΠΙΚΗΣ ΥΓΙΕΙΝΗΣ ΚΑΙ ΠΕ'!F29)</f>
        <v/>
      </c>
      <c r="G284" s="198" t="str">
        <f>IF('ΕΙΔΗ ΠΡΟΣΩΠΙΚΗΣ ΥΓΙΕΙΝΗΣ ΚΑΙ ΠΕ'!G29="","",'ΕΙΔΗ ΠΡΟΣΩΠΙΚΗΣ ΥΓΙΕΙΝΗΣ ΚΑΙ ΠΕ'!G29)</f>
        <v/>
      </c>
      <c r="H284" s="199" t="str">
        <f>IF('ΕΙΔΗ ΠΡΟΣΩΠΙΚΗΣ ΥΓΙΕΙΝΗΣ ΚΑΙ ΠΕ'!H29="","",'ΕΙΔΗ ΠΡΟΣΩΠΙΚΗΣ ΥΓΙΕΙΝΗΣ ΚΑΙ ΠΕ'!H29)</f>
        <v/>
      </c>
      <c r="I284" s="198" t="str">
        <f>IF('ΕΙΔΗ ΠΡΟΣΩΠΙΚΗΣ ΥΓΙΕΙΝΗΣ ΚΑΙ ΠΕ'!I29="","",'ΕΙΔΗ ΠΡΟΣΩΠΙΚΗΣ ΥΓΙΕΙΝΗΣ ΚΑΙ ΠΕ'!I29)</f>
        <v/>
      </c>
      <c r="J284" s="199" t="str">
        <f>IF('ΕΙΔΗ ΠΡΟΣΩΠΙΚΗΣ ΥΓΙΕΙΝΗΣ ΚΑΙ ΠΕ'!J29="","",'ΕΙΔΗ ΠΡΟΣΩΠΙΚΗΣ ΥΓΙΕΙΝΗΣ ΚΑΙ ΠΕ'!J29)</f>
        <v/>
      </c>
      <c r="K284" s="66" t="str">
        <f t="shared" si="130"/>
        <v>DELETE</v>
      </c>
      <c r="L284" s="359" t="s">
        <v>259</v>
      </c>
      <c r="M284" s="360" t="s">
        <v>259</v>
      </c>
      <c r="N284" s="375" t="str">
        <f t="shared" si="117"/>
        <v/>
      </c>
      <c r="O284" s="376" t="str">
        <f t="shared" si="118"/>
        <v/>
      </c>
      <c r="P284" s="361" t="s">
        <v>259</v>
      </c>
      <c r="Q284" s="361" t="s">
        <v>259</v>
      </c>
      <c r="R284" s="375" t="str">
        <f t="shared" si="119"/>
        <v/>
      </c>
      <c r="S284" s="379" t="str">
        <f t="shared" si="120"/>
        <v/>
      </c>
      <c r="T284" s="359" t="s">
        <v>259</v>
      </c>
      <c r="U284" s="360" t="s">
        <v>259</v>
      </c>
      <c r="V284" s="375" t="str">
        <f t="shared" si="121"/>
        <v/>
      </c>
      <c r="W284" s="379" t="str">
        <f t="shared" si="122"/>
        <v/>
      </c>
      <c r="X284" s="359" t="s">
        <v>259</v>
      </c>
      <c r="Y284" s="360" t="s">
        <v>259</v>
      </c>
      <c r="Z284" s="375" t="str">
        <f t="shared" si="123"/>
        <v/>
      </c>
      <c r="AA284" s="381" t="str">
        <f t="shared" si="124"/>
        <v/>
      </c>
      <c r="AB284" s="271" t="str">
        <f t="shared" si="131"/>
        <v>DELETE</v>
      </c>
      <c r="AC284" s="282" t="str">
        <f t="shared" si="137"/>
        <v/>
      </c>
      <c r="AD284" s="392" t="str">
        <f t="shared" si="138"/>
        <v/>
      </c>
      <c r="AE284" s="392" t="str">
        <f t="shared" si="139"/>
        <v/>
      </c>
      <c r="AF284" s="270" t="str">
        <f t="shared" si="140"/>
        <v/>
      </c>
      <c r="AG284" s="256" t="str">
        <f t="shared" si="132"/>
        <v/>
      </c>
      <c r="AH284" s="257" t="str">
        <f t="shared" si="133"/>
        <v/>
      </c>
      <c r="AI284" s="258" t="str">
        <f t="shared" si="134"/>
        <v/>
      </c>
      <c r="AJ284" s="259" t="str">
        <f t="shared" si="135"/>
        <v/>
      </c>
      <c r="AK284" s="351" t="str">
        <f t="shared" si="136"/>
        <v/>
      </c>
      <c r="AL284" s="338"/>
      <c r="AM284" s="337"/>
      <c r="AN284" s="338"/>
      <c r="AO284" s="339"/>
      <c r="AP284" s="34"/>
      <c r="AQ284" s="34"/>
      <c r="AR284" s="34"/>
      <c r="AS284" s="34"/>
      <c r="AT284" s="34"/>
      <c r="BR284" s="34"/>
    </row>
    <row r="285" spans="1:70" x14ac:dyDescent="0.2">
      <c r="A285" s="102">
        <f>IF('ΕΙΔΗ ΠΡΟΣΩΠΙΚΗΣ ΥΓΙΕΙΝΗΣ ΚΑΙ ΠΕ'!A30="","",'ΕΙΔΗ ΠΡΟΣΩΠΙΚΗΣ ΥΓΙΕΙΝΗΣ ΚΑΙ ΠΕ'!A30)</f>
        <v>20</v>
      </c>
      <c r="B285" s="72" t="str">
        <f>IF('ΕΙΔΗ ΠΡΟΣΩΠΙΚΗΣ ΥΓΙΕΙΝΗΣ ΚΑΙ ΠΕ'!B30="","",'ΕΙΔΗ ΠΡΟΣΩΠΙΚΗΣ ΥΓΙΕΙΝΗΣ ΚΑΙ ΠΕ'!B30)</f>
        <v>FAY Toilet Rolls x 12</v>
      </c>
      <c r="C285" s="198" t="str">
        <f>IF('ΕΙΔΗ ΠΡΟΣΩΠΙΚΗΣ ΥΓΙΕΙΝΗΣ ΚΑΙ ΠΕ'!C30="","",'ΕΙΔΗ ΠΡΟΣΩΠΙΚΗΣ ΥΓΙΕΙΝΗΣ ΚΑΙ ΠΕ'!C30)</f>
        <v/>
      </c>
      <c r="D285" s="199" t="str">
        <f>IF('ΕΙΔΗ ΠΡΟΣΩΠΙΚΗΣ ΥΓΙΕΙΝΗΣ ΚΑΙ ΠΕ'!D30="","",'ΕΙΔΗ ΠΡΟΣΩΠΙΚΗΣ ΥΓΙΕΙΝΗΣ ΚΑΙ ΠΕ'!D30)</f>
        <v/>
      </c>
      <c r="E285" s="198">
        <f>IF('ΕΙΔΗ ΠΡΟΣΩΠΙΚΗΣ ΥΓΙΕΙΝΗΣ ΚΑΙ ΠΕ'!E30="","",'ΕΙΔΗ ΠΡΟΣΩΠΙΚΗΣ ΥΓΙΕΙΝΗΣ ΚΑΙ ΠΕ'!E30)</f>
        <v>4.0999999999999996</v>
      </c>
      <c r="F285" s="199" t="str">
        <f>IF('ΕΙΔΗ ΠΡΟΣΩΠΙΚΗΣ ΥΓΙΕΙΝΗΣ ΚΑΙ ΠΕ'!F30="","",'ΕΙΔΗ ΠΡΟΣΩΠΙΚΗΣ ΥΓΙΕΙΝΗΣ ΚΑΙ ΠΕ'!F30)</f>
        <v>*</v>
      </c>
      <c r="G285" s="198">
        <f>IF('ΕΙΔΗ ΠΡΟΣΩΠΙΚΗΣ ΥΓΙΕΙΝΗΣ ΚΑΙ ΠΕ'!G30="","",'ΕΙΔΗ ΠΡΟΣΩΠΙΚΗΣ ΥΓΙΕΙΝΗΣ ΚΑΙ ΠΕ'!G30)</f>
        <v>4.08</v>
      </c>
      <c r="H285" s="199" t="str">
        <f>IF('ΕΙΔΗ ΠΡΟΣΩΠΙΚΗΣ ΥΓΙΕΙΝΗΣ ΚΑΙ ΠΕ'!H30="","",'ΕΙΔΗ ΠΡΟΣΩΠΙΚΗΣ ΥΓΙΕΙΝΗΣ ΚΑΙ ΠΕ'!H30)</f>
        <v>*</v>
      </c>
      <c r="I285" s="198" t="str">
        <f>IF('ΕΙΔΗ ΠΡΟΣΩΠΙΚΗΣ ΥΓΙΕΙΝΗΣ ΚΑΙ ΠΕ'!I30="","",'ΕΙΔΗ ΠΡΟΣΩΠΙΚΗΣ ΥΓΙΕΙΝΗΣ ΚΑΙ ΠΕ'!I30)</f>
        <v/>
      </c>
      <c r="J285" s="199" t="str">
        <f>IF('ΕΙΔΗ ΠΡΟΣΩΠΙΚΗΣ ΥΓΙΕΙΝΗΣ ΚΑΙ ΠΕ'!J30="","",'ΕΙΔΗ ΠΡΟΣΩΠΙΚΗΣ ΥΓΙΕΙΝΗΣ ΚΑΙ ΠΕ'!J30)</f>
        <v/>
      </c>
      <c r="K285" s="66" t="str">
        <f t="shared" si="130"/>
        <v>DELETE</v>
      </c>
      <c r="L285" s="359">
        <v>4.51</v>
      </c>
      <c r="M285" s="360" t="s">
        <v>259</v>
      </c>
      <c r="N285" s="375" t="str">
        <f t="shared" si="117"/>
        <v/>
      </c>
      <c r="O285" s="376" t="str">
        <f t="shared" si="118"/>
        <v/>
      </c>
      <c r="P285" s="361">
        <v>4.9000000000000004</v>
      </c>
      <c r="Q285" s="361" t="s">
        <v>259</v>
      </c>
      <c r="R285" s="375">
        <f t="shared" si="119"/>
        <v>4.0999999999999996</v>
      </c>
      <c r="S285" s="379" t="str">
        <f t="shared" si="120"/>
        <v>*</v>
      </c>
      <c r="T285" s="359">
        <v>4.74</v>
      </c>
      <c r="U285" s="360" t="s">
        <v>258</v>
      </c>
      <c r="V285" s="375">
        <f t="shared" si="121"/>
        <v>4.08</v>
      </c>
      <c r="W285" s="379" t="str">
        <f t="shared" si="122"/>
        <v>*</v>
      </c>
      <c r="X285" s="359" t="s">
        <v>259</v>
      </c>
      <c r="Y285" s="360" t="s">
        <v>259</v>
      </c>
      <c r="Z285" s="375" t="str">
        <f t="shared" si="123"/>
        <v/>
      </c>
      <c r="AA285" s="381" t="str">
        <f t="shared" si="124"/>
        <v/>
      </c>
      <c r="AB285" s="271" t="str">
        <f t="shared" si="131"/>
        <v>DELETE</v>
      </c>
      <c r="AC285" s="282" t="str">
        <f t="shared" si="137"/>
        <v/>
      </c>
      <c r="AD285" s="392">
        <f t="shared" si="138"/>
        <v>-0.80000000000000071</v>
      </c>
      <c r="AE285" s="392">
        <f t="shared" si="139"/>
        <v>-0.66000000000000014</v>
      </c>
      <c r="AF285" s="270" t="str">
        <f t="shared" si="140"/>
        <v/>
      </c>
      <c r="AG285" s="256">
        <f t="shared" si="132"/>
        <v>1.9999999999999574E-2</v>
      </c>
      <c r="AH285" s="257">
        <f t="shared" si="133"/>
        <v>4.9019607843137081E-3</v>
      </c>
      <c r="AI285" s="258" t="str">
        <f t="shared" si="134"/>
        <v/>
      </c>
      <c r="AJ285" s="259">
        <f t="shared" si="135"/>
        <v>4.0999999999999996</v>
      </c>
      <c r="AK285" s="351">
        <f t="shared" si="136"/>
        <v>4.08</v>
      </c>
      <c r="AL285" s="338"/>
      <c r="AM285" s="337"/>
      <c r="AN285" s="338"/>
      <c r="AO285" s="339"/>
      <c r="AP285" s="34"/>
      <c r="AQ285" s="34"/>
      <c r="AR285" s="34"/>
      <c r="AS285" s="34"/>
      <c r="AT285" s="34"/>
      <c r="BR285" s="34"/>
    </row>
    <row r="286" spans="1:70" x14ac:dyDescent="0.2">
      <c r="A286" s="102">
        <f>IF('ΕΙΔΗ ΠΡΟΣΩΠΙΚΗΣ ΥΓΙΕΙΝΗΣ ΚΑΙ ΠΕ'!A31="","",'ΕΙΔΗ ΠΡΟΣΩΠΙΚΗΣ ΥΓΙΕΙΝΗΣ ΚΑΙ ΠΕ'!A31)</f>
        <v>21</v>
      </c>
      <c r="B286" s="72" t="str">
        <f>IF('ΕΙΔΗ ΠΡΟΣΩΠΙΚΗΣ ΥΓΙΕΙΝΗΣ ΚΑΙ ΠΕ'!B31="","",'ΕΙΔΗ ΠΡΟΣΩΠΙΚΗΣ ΥΓΙΕΙΝΗΣ ΚΑΙ ΠΕ'!B31)</f>
        <v>LEMEX Toilet Rolls x 12</v>
      </c>
      <c r="C286" s="198" t="str">
        <f>IF('ΕΙΔΗ ΠΡΟΣΩΠΙΚΗΣ ΥΓΙΕΙΝΗΣ ΚΑΙ ΠΕ'!C31="","",'ΕΙΔΗ ΠΡΟΣΩΠΙΚΗΣ ΥΓΙΕΙΝΗΣ ΚΑΙ ΠΕ'!C31)</f>
        <v/>
      </c>
      <c r="D286" s="199" t="str">
        <f>IF('ΕΙΔΗ ΠΡΟΣΩΠΙΚΗΣ ΥΓΙΕΙΝΗΣ ΚΑΙ ΠΕ'!D31="","",'ΕΙΔΗ ΠΡΟΣΩΠΙΚΗΣ ΥΓΙΕΙΝΗΣ ΚΑΙ ΠΕ'!D31)</f>
        <v/>
      </c>
      <c r="E286" s="198" t="str">
        <f>IF('ΕΙΔΗ ΠΡΟΣΩΠΙΚΗΣ ΥΓΙΕΙΝΗΣ ΚΑΙ ΠΕ'!E31="","",'ΕΙΔΗ ΠΡΟΣΩΠΙΚΗΣ ΥΓΙΕΙΝΗΣ ΚΑΙ ΠΕ'!E31)</f>
        <v/>
      </c>
      <c r="F286" s="199" t="str">
        <f>IF('ΕΙΔΗ ΠΡΟΣΩΠΙΚΗΣ ΥΓΙΕΙΝΗΣ ΚΑΙ ΠΕ'!F31="","",'ΕΙΔΗ ΠΡΟΣΩΠΙΚΗΣ ΥΓΙΕΙΝΗΣ ΚΑΙ ΠΕ'!F31)</f>
        <v/>
      </c>
      <c r="G286" s="198" t="str">
        <f>IF('ΕΙΔΗ ΠΡΟΣΩΠΙΚΗΣ ΥΓΙΕΙΝΗΣ ΚΑΙ ΠΕ'!G31="","",'ΕΙΔΗ ΠΡΟΣΩΠΙΚΗΣ ΥΓΙΕΙΝΗΣ ΚΑΙ ΠΕ'!G31)</f>
        <v/>
      </c>
      <c r="H286" s="199" t="str">
        <f>IF('ΕΙΔΗ ΠΡΟΣΩΠΙΚΗΣ ΥΓΙΕΙΝΗΣ ΚΑΙ ΠΕ'!H31="","",'ΕΙΔΗ ΠΡΟΣΩΠΙΚΗΣ ΥΓΙΕΙΝΗΣ ΚΑΙ ΠΕ'!H31)</f>
        <v/>
      </c>
      <c r="I286" s="198" t="str">
        <f>IF('ΕΙΔΗ ΠΡΟΣΩΠΙΚΗΣ ΥΓΙΕΙΝΗΣ ΚΑΙ ΠΕ'!I31="","",'ΕΙΔΗ ΠΡΟΣΩΠΙΚΗΣ ΥΓΙΕΙΝΗΣ ΚΑΙ ΠΕ'!I31)</f>
        <v/>
      </c>
      <c r="J286" s="199" t="str">
        <f>IF('ΕΙΔΗ ΠΡΟΣΩΠΙΚΗΣ ΥΓΙΕΙΝΗΣ ΚΑΙ ΠΕ'!J31="","",'ΕΙΔΗ ΠΡΟΣΩΠΙΚΗΣ ΥΓΙΕΙΝΗΣ ΚΑΙ ΠΕ'!J31)</f>
        <v/>
      </c>
      <c r="K286" s="66" t="str">
        <f t="shared" si="130"/>
        <v>DELETE</v>
      </c>
      <c r="L286" s="359" t="s">
        <v>259</v>
      </c>
      <c r="M286" s="360" t="s">
        <v>259</v>
      </c>
      <c r="N286" s="375" t="str">
        <f t="shared" ref="N286:N295" si="141">C286</f>
        <v/>
      </c>
      <c r="O286" s="376" t="str">
        <f t="shared" ref="O286:O295" si="142">D286</f>
        <v/>
      </c>
      <c r="P286" s="361" t="s">
        <v>259</v>
      </c>
      <c r="Q286" s="361" t="s">
        <v>259</v>
      </c>
      <c r="R286" s="375" t="str">
        <f t="shared" ref="R286:R295" si="143">E286</f>
        <v/>
      </c>
      <c r="S286" s="379" t="str">
        <f t="shared" ref="S286:S295" si="144">F286</f>
        <v/>
      </c>
      <c r="T286" s="359" t="s">
        <v>259</v>
      </c>
      <c r="U286" s="360" t="s">
        <v>259</v>
      </c>
      <c r="V286" s="375" t="str">
        <f t="shared" ref="V286:V295" si="145">G286</f>
        <v/>
      </c>
      <c r="W286" s="379" t="str">
        <f t="shared" ref="W286:W295" si="146">H286</f>
        <v/>
      </c>
      <c r="X286" s="359" t="s">
        <v>259</v>
      </c>
      <c r="Y286" s="360" t="s">
        <v>259</v>
      </c>
      <c r="Z286" s="375" t="str">
        <f t="shared" ref="Z286:Z295" si="147">I286</f>
        <v/>
      </c>
      <c r="AA286" s="381" t="str">
        <f t="shared" ref="AA286:AA295" si="148">J286</f>
        <v/>
      </c>
      <c r="AB286" s="271" t="str">
        <f t="shared" si="131"/>
        <v>DELETE</v>
      </c>
      <c r="AC286" s="282" t="str">
        <f t="shared" si="137"/>
        <v/>
      </c>
      <c r="AD286" s="392" t="str">
        <f t="shared" si="138"/>
        <v/>
      </c>
      <c r="AE286" s="392" t="str">
        <f t="shared" si="139"/>
        <v/>
      </c>
      <c r="AF286" s="270" t="str">
        <f t="shared" si="140"/>
        <v/>
      </c>
      <c r="AG286" s="256" t="str">
        <f t="shared" si="132"/>
        <v/>
      </c>
      <c r="AH286" s="257" t="str">
        <f t="shared" si="133"/>
        <v/>
      </c>
      <c r="AI286" s="258" t="str">
        <f t="shared" si="134"/>
        <v/>
      </c>
      <c r="AJ286" s="259" t="str">
        <f t="shared" si="135"/>
        <v/>
      </c>
      <c r="AK286" s="351" t="str">
        <f t="shared" si="136"/>
        <v/>
      </c>
      <c r="AL286" s="338"/>
      <c r="AM286" s="337"/>
      <c r="AN286" s="338"/>
      <c r="AO286" s="339"/>
      <c r="AP286" s="34"/>
      <c r="AQ286" s="34"/>
      <c r="AR286" s="34"/>
      <c r="AS286" s="34"/>
      <c r="AT286" s="34"/>
      <c r="BR286" s="34"/>
    </row>
    <row r="287" spans="1:70" x14ac:dyDescent="0.2">
      <c r="A287" s="102">
        <f>IF('ΕΙΔΗ ΠΡΟΣΩΠΙΚΗΣ ΥΓΙΕΙΝΗΣ ΚΑΙ ΠΕ'!A32="","",'ΕΙΔΗ ΠΡΟΣΩΠΙΚΗΣ ΥΓΙΕΙΝΗΣ ΚΑΙ ΠΕ'!A32)</f>
        <v>22</v>
      </c>
      <c r="B287" s="72" t="str">
        <f>IF('ΕΙΔΗ ΠΡΟΣΩΠΙΚΗΣ ΥΓΙΕΙΝΗΣ ΚΑΙ ΠΕ'!B32="","",'ΕΙΔΗ ΠΡΟΣΩΠΙΚΗΣ ΥΓΙΕΙΝΗΣ ΚΑΙ ΠΕ'!B32)</f>
        <v>CAREFREE Ultra normal 11 τεμ.</v>
      </c>
      <c r="C287" s="198" t="str">
        <f>IF('ΕΙΔΗ ΠΡΟΣΩΠΙΚΗΣ ΥΓΙΕΙΝΗΣ ΚΑΙ ΠΕ'!C32="","",'ΕΙΔΗ ΠΡΟΣΩΠΙΚΗΣ ΥΓΙΕΙΝΗΣ ΚΑΙ ΠΕ'!C32)</f>
        <v/>
      </c>
      <c r="D287" s="199" t="str">
        <f>IF('ΕΙΔΗ ΠΡΟΣΩΠΙΚΗΣ ΥΓΙΕΙΝΗΣ ΚΑΙ ΠΕ'!D32="","",'ΕΙΔΗ ΠΡΟΣΩΠΙΚΗΣ ΥΓΙΕΙΝΗΣ ΚΑΙ ΠΕ'!D32)</f>
        <v/>
      </c>
      <c r="E287" s="198" t="str">
        <f>IF('ΕΙΔΗ ΠΡΟΣΩΠΙΚΗΣ ΥΓΙΕΙΝΗΣ ΚΑΙ ΠΕ'!E32="","",'ΕΙΔΗ ΠΡΟΣΩΠΙΚΗΣ ΥΓΙΕΙΝΗΣ ΚΑΙ ΠΕ'!E32)</f>
        <v/>
      </c>
      <c r="F287" s="199" t="str">
        <f>IF('ΕΙΔΗ ΠΡΟΣΩΠΙΚΗΣ ΥΓΙΕΙΝΗΣ ΚΑΙ ΠΕ'!F32="","",'ΕΙΔΗ ΠΡΟΣΩΠΙΚΗΣ ΥΓΙΕΙΝΗΣ ΚΑΙ ΠΕ'!F32)</f>
        <v/>
      </c>
      <c r="G287" s="198" t="str">
        <f>IF('ΕΙΔΗ ΠΡΟΣΩΠΙΚΗΣ ΥΓΙΕΙΝΗΣ ΚΑΙ ΠΕ'!G32="","",'ΕΙΔΗ ΠΡΟΣΩΠΙΚΗΣ ΥΓΙΕΙΝΗΣ ΚΑΙ ΠΕ'!G32)</f>
        <v/>
      </c>
      <c r="H287" s="199" t="str">
        <f>IF('ΕΙΔΗ ΠΡΟΣΩΠΙΚΗΣ ΥΓΙΕΙΝΗΣ ΚΑΙ ΠΕ'!H32="","",'ΕΙΔΗ ΠΡΟΣΩΠΙΚΗΣ ΥΓΙΕΙΝΗΣ ΚΑΙ ΠΕ'!H32)</f>
        <v/>
      </c>
      <c r="I287" s="198" t="str">
        <f>IF('ΕΙΔΗ ΠΡΟΣΩΠΙΚΗΣ ΥΓΙΕΙΝΗΣ ΚΑΙ ΠΕ'!I32="","",'ΕΙΔΗ ΠΡΟΣΩΠΙΚΗΣ ΥΓΙΕΙΝΗΣ ΚΑΙ ΠΕ'!I32)</f>
        <v/>
      </c>
      <c r="J287" s="199" t="str">
        <f>IF('ΕΙΔΗ ΠΡΟΣΩΠΙΚΗΣ ΥΓΙΕΙΝΗΣ ΚΑΙ ΠΕ'!J32="","",'ΕΙΔΗ ΠΡΟΣΩΠΙΚΗΣ ΥΓΙΕΙΝΗΣ ΚΑΙ ΠΕ'!J32)</f>
        <v/>
      </c>
      <c r="K287" s="66" t="str">
        <f t="shared" si="130"/>
        <v>DELETE</v>
      </c>
      <c r="L287" s="359" t="s">
        <v>259</v>
      </c>
      <c r="M287" s="360" t="s">
        <v>259</v>
      </c>
      <c r="N287" s="375" t="str">
        <f t="shared" si="141"/>
        <v/>
      </c>
      <c r="O287" s="376" t="str">
        <f t="shared" si="142"/>
        <v/>
      </c>
      <c r="P287" s="361" t="s">
        <v>259</v>
      </c>
      <c r="Q287" s="361" t="s">
        <v>259</v>
      </c>
      <c r="R287" s="375" t="str">
        <f t="shared" si="143"/>
        <v/>
      </c>
      <c r="S287" s="379" t="str">
        <f t="shared" si="144"/>
        <v/>
      </c>
      <c r="T287" s="359" t="s">
        <v>259</v>
      </c>
      <c r="U287" s="360" t="s">
        <v>259</v>
      </c>
      <c r="V287" s="375" t="str">
        <f t="shared" si="145"/>
        <v/>
      </c>
      <c r="W287" s="379" t="str">
        <f t="shared" si="146"/>
        <v/>
      </c>
      <c r="X287" s="359" t="s">
        <v>259</v>
      </c>
      <c r="Y287" s="360" t="s">
        <v>259</v>
      </c>
      <c r="Z287" s="375" t="str">
        <f t="shared" si="147"/>
        <v/>
      </c>
      <c r="AA287" s="381" t="str">
        <f t="shared" si="148"/>
        <v/>
      </c>
      <c r="AB287" s="271" t="str">
        <f t="shared" si="131"/>
        <v>DELETE</v>
      </c>
      <c r="AC287" s="282" t="str">
        <f t="shared" si="137"/>
        <v/>
      </c>
      <c r="AD287" s="392" t="str">
        <f t="shared" si="138"/>
        <v/>
      </c>
      <c r="AE287" s="392" t="str">
        <f t="shared" si="139"/>
        <v/>
      </c>
      <c r="AF287" s="270" t="str">
        <f t="shared" si="140"/>
        <v/>
      </c>
      <c r="AG287" s="256" t="str">
        <f t="shared" si="132"/>
        <v/>
      </c>
      <c r="AH287" s="257" t="str">
        <f t="shared" si="133"/>
        <v/>
      </c>
      <c r="AI287" s="258" t="str">
        <f t="shared" si="134"/>
        <v/>
      </c>
      <c r="AJ287" s="259" t="str">
        <f t="shared" si="135"/>
        <v/>
      </c>
      <c r="AK287" s="351" t="str">
        <f t="shared" si="136"/>
        <v/>
      </c>
      <c r="AL287" s="338"/>
      <c r="AM287" s="337"/>
      <c r="AN287" s="338"/>
      <c r="AO287" s="339"/>
      <c r="AP287" s="34"/>
      <c r="AQ287" s="34"/>
      <c r="AR287" s="34"/>
      <c r="AS287" s="34"/>
      <c r="AT287" s="34"/>
      <c r="BR287" s="34"/>
    </row>
    <row r="288" spans="1:70" x14ac:dyDescent="0.2">
      <c r="A288" s="102">
        <f>IF('ΕΙΔΗ ΠΡΟΣΩΠΙΚΗΣ ΥΓΙΕΙΝΗΣ ΚΑΙ ΠΕ'!A33="","",'ΕΙΔΗ ΠΡΟΣΩΠΙΚΗΣ ΥΓΙΕΙΝΗΣ ΚΑΙ ΠΕ'!A33)</f>
        <v>23</v>
      </c>
      <c r="B288" s="72" t="str">
        <f>IF('ΕΙΔΗ ΠΡΟΣΩΠΙΚΗΣ ΥΓΙΕΙΝΗΣ ΚΑΙ ΠΕ'!B33="","",'ΕΙΔΗ ΠΡΟΣΩΠΙΚΗΣ ΥΓΙΕΙΝΗΣ ΚΑΙ ΠΕ'!B33)</f>
        <v>Σερβιέτες EVERY DAY Sensitive Normal x10</v>
      </c>
      <c r="C288" s="198">
        <f>IF('ΕΙΔΗ ΠΡΟΣΩΠΙΚΗΣ ΥΓΙΕΙΝΗΣ ΚΑΙ ΠΕ'!C33="","",'ΕΙΔΗ ΠΡΟΣΩΠΙΚΗΣ ΥΓΙΕΙΝΗΣ ΚΑΙ ΠΕ'!C33)</f>
        <v>2.29</v>
      </c>
      <c r="D288" s="199" t="str">
        <f>IF('ΕΙΔΗ ΠΡΟΣΩΠΙΚΗΣ ΥΓΙΕΙΝΗΣ ΚΑΙ ΠΕ'!D33="","",'ΕΙΔΗ ΠΡΟΣΩΠΙΚΗΣ ΥΓΙΕΙΝΗΣ ΚΑΙ ΠΕ'!D33)</f>
        <v/>
      </c>
      <c r="E288" s="198">
        <f>IF('ΕΙΔΗ ΠΡΟΣΩΠΙΚΗΣ ΥΓΙΕΙΝΗΣ ΚΑΙ ΠΕ'!E33="","",'ΕΙΔΗ ΠΡΟΣΩΠΙΚΗΣ ΥΓΙΕΙΝΗΣ ΚΑΙ ΠΕ'!E33)</f>
        <v>2.2200000000000002</v>
      </c>
      <c r="F288" s="199" t="str">
        <f>IF('ΕΙΔΗ ΠΡΟΣΩΠΙΚΗΣ ΥΓΙΕΙΝΗΣ ΚΑΙ ΠΕ'!F33="","",'ΕΙΔΗ ΠΡΟΣΩΠΙΚΗΣ ΥΓΙΕΙΝΗΣ ΚΑΙ ΠΕ'!F33)</f>
        <v/>
      </c>
      <c r="G288" s="198" t="str">
        <f>IF('ΕΙΔΗ ΠΡΟΣΩΠΙΚΗΣ ΥΓΙΕΙΝΗΣ ΚΑΙ ΠΕ'!G33="","",'ΕΙΔΗ ΠΡΟΣΩΠΙΚΗΣ ΥΓΙΕΙΝΗΣ ΚΑΙ ΠΕ'!G33)</f>
        <v/>
      </c>
      <c r="H288" s="199" t="str">
        <f>IF('ΕΙΔΗ ΠΡΟΣΩΠΙΚΗΣ ΥΓΙΕΙΝΗΣ ΚΑΙ ΠΕ'!H33="","",'ΕΙΔΗ ΠΡΟΣΩΠΙΚΗΣ ΥΓΙΕΙΝΗΣ ΚΑΙ ΠΕ'!H33)</f>
        <v/>
      </c>
      <c r="I288" s="198">
        <f>IF('ΕΙΔΗ ΠΡΟΣΩΠΙΚΗΣ ΥΓΙΕΙΝΗΣ ΚΑΙ ΠΕ'!I33="","",'ΕΙΔΗ ΠΡΟΣΩΠΙΚΗΣ ΥΓΙΕΙΝΗΣ ΚΑΙ ΠΕ'!I33)</f>
        <v>2.29</v>
      </c>
      <c r="J288" s="199" t="str">
        <f>IF('ΕΙΔΗ ΠΡΟΣΩΠΙΚΗΣ ΥΓΙΕΙΝΗΣ ΚΑΙ ΠΕ'!J33="","",'ΕΙΔΗ ΠΡΟΣΩΠΙΚΗΣ ΥΓΙΕΙΝΗΣ ΚΑΙ ΠΕ'!J33)</f>
        <v/>
      </c>
      <c r="K288" s="66" t="str">
        <f t="shared" si="130"/>
        <v>DELETE</v>
      </c>
      <c r="L288" s="359">
        <v>2.29</v>
      </c>
      <c r="M288" s="360" t="s">
        <v>259</v>
      </c>
      <c r="N288" s="375">
        <f t="shared" si="141"/>
        <v>2.29</v>
      </c>
      <c r="O288" s="376" t="str">
        <f t="shared" si="142"/>
        <v/>
      </c>
      <c r="P288" s="361">
        <v>2.2200000000000002</v>
      </c>
      <c r="Q288" s="361" t="s">
        <v>259</v>
      </c>
      <c r="R288" s="375">
        <f t="shared" si="143"/>
        <v>2.2200000000000002</v>
      </c>
      <c r="S288" s="379" t="str">
        <f t="shared" si="144"/>
        <v/>
      </c>
      <c r="T288" s="359" t="s">
        <v>259</v>
      </c>
      <c r="U288" s="360" t="s">
        <v>259</v>
      </c>
      <c r="V288" s="375" t="str">
        <f t="shared" si="145"/>
        <v/>
      </c>
      <c r="W288" s="379" t="str">
        <f t="shared" si="146"/>
        <v/>
      </c>
      <c r="X288" s="359">
        <v>2.29</v>
      </c>
      <c r="Y288" s="360" t="s">
        <v>259</v>
      </c>
      <c r="Z288" s="375">
        <f t="shared" si="147"/>
        <v>2.29</v>
      </c>
      <c r="AA288" s="381" t="str">
        <f t="shared" si="148"/>
        <v/>
      </c>
      <c r="AB288" s="271" t="str">
        <f t="shared" si="131"/>
        <v>DELETE</v>
      </c>
      <c r="AC288" s="282">
        <f t="shared" si="137"/>
        <v>0</v>
      </c>
      <c r="AD288" s="392">
        <f t="shared" si="138"/>
        <v>0</v>
      </c>
      <c r="AE288" s="392" t="str">
        <f t="shared" si="139"/>
        <v/>
      </c>
      <c r="AF288" s="270">
        <f t="shared" si="140"/>
        <v>0</v>
      </c>
      <c r="AG288" s="256">
        <f t="shared" si="132"/>
        <v>6.999999999999984E-2</v>
      </c>
      <c r="AH288" s="257">
        <f t="shared" si="133"/>
        <v>3.1531531531531432E-2</v>
      </c>
      <c r="AI288" s="258" t="str">
        <f t="shared" si="134"/>
        <v/>
      </c>
      <c r="AJ288" s="259">
        <f t="shared" si="135"/>
        <v>2.29</v>
      </c>
      <c r="AK288" s="351">
        <f t="shared" si="136"/>
        <v>2.2200000000000002</v>
      </c>
      <c r="AL288" s="338"/>
      <c r="AM288" s="337"/>
      <c r="AN288" s="338"/>
      <c r="AO288" s="339"/>
      <c r="AP288" s="34"/>
      <c r="AQ288" s="34"/>
      <c r="AR288" s="34"/>
      <c r="AS288" s="34"/>
      <c r="AT288" s="34"/>
      <c r="BR288" s="34"/>
    </row>
    <row r="289" spans="1:70" x14ac:dyDescent="0.2">
      <c r="A289" s="102">
        <f>IF('ΕΙΔΗ ΠΡΟΣΩΠΙΚΗΣ ΥΓΙΕΙΝΗΣ ΚΑΙ ΠΕ'!A34="","",'ΕΙΔΗ ΠΡΟΣΩΠΙΚΗΣ ΥΓΙΕΙΝΗΣ ΚΑΙ ΠΕ'!A34)</f>
        <v>24</v>
      </c>
      <c r="B289" s="72" t="str">
        <f>IF('ΕΙΔΗ ΠΡΟΣΩΠΙΚΗΣ ΥΓΙΕΙΝΗΣ ΚΑΙ ΠΕ'!B34="","",'ΕΙΔΗ ΠΡΟΣΩΠΙΚΗΣ ΥΓΙΕΙΝΗΣ ΚΑΙ ΠΕ'!B34)</f>
        <v>TAMPAX Regular x20 (Κίτρινα)</v>
      </c>
      <c r="C289" s="198" t="str">
        <f>IF('ΕΙΔΗ ΠΡΟΣΩΠΙΚΗΣ ΥΓΙΕΙΝΗΣ ΚΑΙ ΠΕ'!C34="","",'ΕΙΔΗ ΠΡΟΣΩΠΙΚΗΣ ΥΓΙΕΙΝΗΣ ΚΑΙ ΠΕ'!C34)</f>
        <v/>
      </c>
      <c r="D289" s="199" t="str">
        <f>IF('ΕΙΔΗ ΠΡΟΣΩΠΙΚΗΣ ΥΓΙΕΙΝΗΣ ΚΑΙ ΠΕ'!D34="","",'ΕΙΔΗ ΠΡΟΣΩΠΙΚΗΣ ΥΓΙΕΙΝΗΣ ΚΑΙ ΠΕ'!D34)</f>
        <v/>
      </c>
      <c r="E289" s="198">
        <f>IF('ΕΙΔΗ ΠΡΟΣΩΠΙΚΗΣ ΥΓΙΕΙΝΗΣ ΚΑΙ ΠΕ'!E34="","",'ΕΙΔΗ ΠΡΟΣΩΠΙΚΗΣ ΥΓΙΕΙΝΗΣ ΚΑΙ ΠΕ'!E34)</f>
        <v>3.25</v>
      </c>
      <c r="F289" s="199" t="str">
        <f>IF('ΕΙΔΗ ΠΡΟΣΩΠΙΚΗΣ ΥΓΙΕΙΝΗΣ ΚΑΙ ΠΕ'!F34="","",'ΕΙΔΗ ΠΡΟΣΩΠΙΚΗΣ ΥΓΙΕΙΝΗΣ ΚΑΙ ΠΕ'!F34)</f>
        <v/>
      </c>
      <c r="G289" s="198" t="str">
        <f>IF('ΕΙΔΗ ΠΡΟΣΩΠΙΚΗΣ ΥΓΙΕΙΝΗΣ ΚΑΙ ΠΕ'!G34="","",'ΕΙΔΗ ΠΡΟΣΩΠΙΚΗΣ ΥΓΙΕΙΝΗΣ ΚΑΙ ΠΕ'!G34)</f>
        <v/>
      </c>
      <c r="H289" s="199" t="str">
        <f>IF('ΕΙΔΗ ΠΡΟΣΩΠΙΚΗΣ ΥΓΙΕΙΝΗΣ ΚΑΙ ΠΕ'!H34="","",'ΕΙΔΗ ΠΡΟΣΩΠΙΚΗΣ ΥΓΙΕΙΝΗΣ ΚΑΙ ΠΕ'!H34)</f>
        <v/>
      </c>
      <c r="I289" s="198">
        <f>IF('ΕΙΔΗ ΠΡΟΣΩΠΙΚΗΣ ΥΓΙΕΙΝΗΣ ΚΑΙ ΠΕ'!I34="","",'ΕΙΔΗ ΠΡΟΣΩΠΙΚΗΣ ΥΓΙΕΙΝΗΣ ΚΑΙ ΠΕ'!I34)</f>
        <v>4.5999999999999996</v>
      </c>
      <c r="J289" s="199" t="str">
        <f>IF('ΕΙΔΗ ΠΡΟΣΩΠΙΚΗΣ ΥΓΙΕΙΝΗΣ ΚΑΙ ΠΕ'!J34="","",'ΕΙΔΗ ΠΡΟΣΩΠΙΚΗΣ ΥΓΙΕΙΝΗΣ ΚΑΙ ΠΕ'!J34)</f>
        <v/>
      </c>
      <c r="K289" s="66" t="str">
        <f t="shared" si="130"/>
        <v>DELETE</v>
      </c>
      <c r="L289" s="359" t="s">
        <v>259</v>
      </c>
      <c r="M289" s="360" t="s">
        <v>259</v>
      </c>
      <c r="N289" s="375" t="str">
        <f t="shared" si="141"/>
        <v/>
      </c>
      <c r="O289" s="376" t="str">
        <f t="shared" si="142"/>
        <v/>
      </c>
      <c r="P289" s="361">
        <v>3.25</v>
      </c>
      <c r="Q289" s="361" t="s">
        <v>259</v>
      </c>
      <c r="R289" s="375">
        <f t="shared" si="143"/>
        <v>3.25</v>
      </c>
      <c r="S289" s="379" t="str">
        <f t="shared" si="144"/>
        <v/>
      </c>
      <c r="T289" s="359" t="s">
        <v>259</v>
      </c>
      <c r="U289" s="360" t="s">
        <v>259</v>
      </c>
      <c r="V289" s="375" t="str">
        <f t="shared" si="145"/>
        <v/>
      </c>
      <c r="W289" s="379" t="str">
        <f t="shared" si="146"/>
        <v/>
      </c>
      <c r="X289" s="359">
        <v>4.5999999999999996</v>
      </c>
      <c r="Y289" s="360" t="s">
        <v>259</v>
      </c>
      <c r="Z289" s="375">
        <f t="shared" si="147"/>
        <v>4.5999999999999996</v>
      </c>
      <c r="AA289" s="381" t="str">
        <f t="shared" si="148"/>
        <v/>
      </c>
      <c r="AB289" s="271" t="str">
        <f t="shared" si="131"/>
        <v>DELETE</v>
      </c>
      <c r="AC289" s="282" t="str">
        <f t="shared" si="137"/>
        <v/>
      </c>
      <c r="AD289" s="392">
        <f t="shared" si="138"/>
        <v>0</v>
      </c>
      <c r="AE289" s="392" t="str">
        <f t="shared" si="139"/>
        <v/>
      </c>
      <c r="AF289" s="270">
        <f t="shared" si="140"/>
        <v>0</v>
      </c>
      <c r="AG289" s="256">
        <f t="shared" si="132"/>
        <v>1.3499999999999996</v>
      </c>
      <c r="AH289" s="257">
        <f t="shared" si="133"/>
        <v>0.41538461538461524</v>
      </c>
      <c r="AI289" s="258" t="str">
        <f t="shared" si="134"/>
        <v>WARNING</v>
      </c>
      <c r="AJ289" s="259">
        <f t="shared" si="135"/>
        <v>4.5999999999999996</v>
      </c>
      <c r="AK289" s="351">
        <f t="shared" si="136"/>
        <v>3.25</v>
      </c>
      <c r="AL289" s="338"/>
      <c r="AM289" s="337"/>
      <c r="AN289" s="338"/>
      <c r="AO289" s="339"/>
      <c r="AP289" s="34"/>
      <c r="AQ289" s="34"/>
      <c r="AR289" s="34"/>
      <c r="AS289" s="34"/>
      <c r="AT289" s="34"/>
      <c r="BR289" s="34"/>
    </row>
    <row r="290" spans="1:70" x14ac:dyDescent="0.2">
      <c r="A290" s="102">
        <f>IF('ΕΙΔΗ ΠΡΟΣΩΠΙΚΗΣ ΥΓΙΕΙΝΗΣ ΚΑΙ ΠΕ'!A35="","",'ΕΙΔΗ ΠΡΟΣΩΠΙΚΗΣ ΥΓΙΕΙΝΗΣ ΚΑΙ ΠΕ'!A35)</f>
        <v>25</v>
      </c>
      <c r="B290" s="72" t="str">
        <f>IF('ΕΙΔΗ ΠΡΟΣΩΠΙΚΗΣ ΥΓΙΕΙΝΗΣ ΚΑΙ ΠΕ'!B35="","",'ΕΙΔΗ ΠΡΟΣΩΠΙΚΗΣ ΥΓΙΕΙΝΗΣ ΚΑΙ ΠΕ'!B35)</f>
        <v>NANNYS BABY LOVE 5-9 kg x 29</v>
      </c>
      <c r="C290" s="198" t="str">
        <f>IF('ΕΙΔΗ ΠΡΟΣΩΠΙΚΗΣ ΥΓΙΕΙΝΗΣ ΚΑΙ ΠΕ'!C35="","",'ΕΙΔΗ ΠΡΟΣΩΠΙΚΗΣ ΥΓΙΕΙΝΗΣ ΚΑΙ ΠΕ'!C35)</f>
        <v/>
      </c>
      <c r="D290" s="199" t="str">
        <f>IF('ΕΙΔΗ ΠΡΟΣΩΠΙΚΗΣ ΥΓΙΕΙΝΗΣ ΚΑΙ ΠΕ'!D35="","",'ΕΙΔΗ ΠΡΟΣΩΠΙΚΗΣ ΥΓΙΕΙΝΗΣ ΚΑΙ ΠΕ'!D35)</f>
        <v/>
      </c>
      <c r="E290" s="198" t="str">
        <f>IF('ΕΙΔΗ ΠΡΟΣΩΠΙΚΗΣ ΥΓΙΕΙΝΗΣ ΚΑΙ ΠΕ'!E35="","",'ΕΙΔΗ ΠΡΟΣΩΠΙΚΗΣ ΥΓΙΕΙΝΗΣ ΚΑΙ ΠΕ'!E35)</f>
        <v/>
      </c>
      <c r="F290" s="199" t="str">
        <f>IF('ΕΙΔΗ ΠΡΟΣΩΠΙΚΗΣ ΥΓΙΕΙΝΗΣ ΚΑΙ ΠΕ'!F35="","",'ΕΙΔΗ ΠΡΟΣΩΠΙΚΗΣ ΥΓΙΕΙΝΗΣ ΚΑΙ ΠΕ'!F35)</f>
        <v/>
      </c>
      <c r="G290" s="198">
        <f>IF('ΕΙΔΗ ΠΡΟΣΩΠΙΚΗΣ ΥΓΙΕΙΝΗΣ ΚΑΙ ΠΕ'!G35="","",'ΕΙΔΗ ΠΡΟΣΩΠΙΚΗΣ ΥΓΙΕΙΝΗΣ ΚΑΙ ΠΕ'!G35)</f>
        <v>5.71</v>
      </c>
      <c r="H290" s="199" t="str">
        <f>IF('ΕΙΔΗ ΠΡΟΣΩΠΙΚΗΣ ΥΓΙΕΙΝΗΣ ΚΑΙ ΠΕ'!H35="","",'ΕΙΔΗ ΠΡΟΣΩΠΙΚΗΣ ΥΓΙΕΙΝΗΣ ΚΑΙ ΠΕ'!H35)</f>
        <v/>
      </c>
      <c r="I290" s="198" t="str">
        <f>IF('ΕΙΔΗ ΠΡΟΣΩΠΙΚΗΣ ΥΓΙΕΙΝΗΣ ΚΑΙ ΠΕ'!I35="","",'ΕΙΔΗ ΠΡΟΣΩΠΙΚΗΣ ΥΓΙΕΙΝΗΣ ΚΑΙ ΠΕ'!I35)</f>
        <v/>
      </c>
      <c r="J290" s="199" t="str">
        <f>IF('ΕΙΔΗ ΠΡΟΣΩΠΙΚΗΣ ΥΓΙΕΙΝΗΣ ΚΑΙ ΠΕ'!J35="","",'ΕΙΔΗ ΠΡΟΣΩΠΙΚΗΣ ΥΓΙΕΙΝΗΣ ΚΑΙ ΠΕ'!J35)</f>
        <v/>
      </c>
      <c r="K290" s="66" t="str">
        <f t="shared" si="130"/>
        <v>DELETE</v>
      </c>
      <c r="L290" s="359" t="s">
        <v>259</v>
      </c>
      <c r="M290" s="360" t="s">
        <v>259</v>
      </c>
      <c r="N290" s="375" t="str">
        <f t="shared" si="141"/>
        <v/>
      </c>
      <c r="O290" s="376" t="str">
        <f t="shared" si="142"/>
        <v/>
      </c>
      <c r="P290" s="361" t="s">
        <v>259</v>
      </c>
      <c r="Q290" s="361" t="s">
        <v>259</v>
      </c>
      <c r="R290" s="375" t="str">
        <f t="shared" si="143"/>
        <v/>
      </c>
      <c r="S290" s="379" t="str">
        <f t="shared" si="144"/>
        <v/>
      </c>
      <c r="T290" s="359">
        <v>5.71</v>
      </c>
      <c r="U290" s="360" t="s">
        <v>259</v>
      </c>
      <c r="V290" s="375">
        <f t="shared" si="145"/>
        <v>5.71</v>
      </c>
      <c r="W290" s="379" t="str">
        <f t="shared" si="146"/>
        <v/>
      </c>
      <c r="X290" s="359" t="s">
        <v>259</v>
      </c>
      <c r="Y290" s="360" t="s">
        <v>259</v>
      </c>
      <c r="Z290" s="375" t="str">
        <f t="shared" si="147"/>
        <v/>
      </c>
      <c r="AA290" s="381" t="str">
        <f t="shared" si="148"/>
        <v/>
      </c>
      <c r="AB290" s="271" t="str">
        <f t="shared" si="131"/>
        <v>DELETE</v>
      </c>
      <c r="AC290" s="282" t="str">
        <f t="shared" si="137"/>
        <v/>
      </c>
      <c r="AD290" s="392" t="str">
        <f t="shared" si="138"/>
        <v/>
      </c>
      <c r="AE290" s="392">
        <f t="shared" si="139"/>
        <v>0</v>
      </c>
      <c r="AF290" s="270" t="str">
        <f t="shared" si="140"/>
        <v/>
      </c>
      <c r="AG290" s="256">
        <f t="shared" si="132"/>
        <v>0</v>
      </c>
      <c r="AH290" s="257">
        <f t="shared" si="133"/>
        <v>0</v>
      </c>
      <c r="AI290" s="258" t="str">
        <f t="shared" si="134"/>
        <v/>
      </c>
      <c r="AJ290" s="259">
        <f t="shared" si="135"/>
        <v>5.71</v>
      </c>
      <c r="AK290" s="351">
        <f t="shared" si="136"/>
        <v>5.71</v>
      </c>
      <c r="AL290" s="338"/>
      <c r="AM290" s="337"/>
      <c r="AN290" s="338"/>
      <c r="AO290" s="339"/>
      <c r="AP290" s="34"/>
      <c r="AQ290" s="34"/>
      <c r="AR290" s="34"/>
      <c r="AS290" s="34"/>
      <c r="AT290" s="34"/>
      <c r="BR290" s="34"/>
    </row>
    <row r="291" spans="1:70" x14ac:dyDescent="0.2">
      <c r="A291" s="102">
        <f>IF('ΕΙΔΗ ΠΡΟΣΩΠΙΚΗΣ ΥΓΙΕΙΝΗΣ ΚΑΙ ΠΕ'!A36="","",'ΕΙΔΗ ΠΡΟΣΩΠΙΚΗΣ ΥΓΙΕΙΝΗΣ ΚΑΙ ΠΕ'!A36)</f>
        <v>26</v>
      </c>
      <c r="B291" s="72" t="str">
        <f>IF('ΕΙΔΗ ΠΡΟΣΩΠΙΚΗΣ ΥΓΙΕΙΝΗΣ ΚΑΙ ΠΕ'!B36="","",'ΕΙΔΗ ΠΡΟΣΩΠΙΚΗΣ ΥΓΙΕΙΝΗΣ ΚΑΙ ΠΕ'!B36)</f>
        <v>PAMPERS Active Fit MIDI 4-9kg x 34</v>
      </c>
      <c r="C291" s="198">
        <f>IF('ΕΙΔΗ ΠΡΟΣΩΠΙΚΗΣ ΥΓΙΕΙΝΗΣ ΚΑΙ ΠΕ'!C36="","",'ΕΙΔΗ ΠΡΟΣΩΠΙΚΗΣ ΥΓΙΕΙΝΗΣ ΚΑΙ ΠΕ'!C36)</f>
        <v>9.6</v>
      </c>
      <c r="D291" s="199" t="str">
        <f>IF('ΕΙΔΗ ΠΡΟΣΩΠΙΚΗΣ ΥΓΙΕΙΝΗΣ ΚΑΙ ΠΕ'!D36="","",'ΕΙΔΗ ΠΡΟΣΩΠΙΚΗΣ ΥΓΙΕΙΝΗΣ ΚΑΙ ΠΕ'!D36)</f>
        <v>*</v>
      </c>
      <c r="E291" s="198">
        <f>IF('ΕΙΔΗ ΠΡΟΣΩΠΙΚΗΣ ΥΓΙΕΙΝΗΣ ΚΑΙ ΠΕ'!E36="","",'ΕΙΔΗ ΠΡΟΣΩΠΙΚΗΣ ΥΓΙΕΙΝΗΣ ΚΑΙ ΠΕ'!E36)</f>
        <v>9.25</v>
      </c>
      <c r="F291" s="199" t="str">
        <f>IF('ΕΙΔΗ ΠΡΟΣΩΠΙΚΗΣ ΥΓΙΕΙΝΗΣ ΚΑΙ ΠΕ'!F36="","",'ΕΙΔΗ ΠΡΟΣΩΠΙΚΗΣ ΥΓΙΕΙΝΗΣ ΚΑΙ ΠΕ'!F36)</f>
        <v/>
      </c>
      <c r="G291" s="198" t="str">
        <f>IF('ΕΙΔΗ ΠΡΟΣΩΠΙΚΗΣ ΥΓΙΕΙΝΗΣ ΚΑΙ ΠΕ'!G36="","",'ΕΙΔΗ ΠΡΟΣΩΠΙΚΗΣ ΥΓΙΕΙΝΗΣ ΚΑΙ ΠΕ'!G36)</f>
        <v/>
      </c>
      <c r="H291" s="199" t="str">
        <f>IF('ΕΙΔΗ ΠΡΟΣΩΠΙΚΗΣ ΥΓΙΕΙΝΗΣ ΚΑΙ ΠΕ'!H36="","",'ΕΙΔΗ ΠΡΟΣΩΠΙΚΗΣ ΥΓΙΕΙΝΗΣ ΚΑΙ ΠΕ'!H36)</f>
        <v/>
      </c>
      <c r="I291" s="198" t="str">
        <f>IF('ΕΙΔΗ ΠΡΟΣΩΠΙΚΗΣ ΥΓΙΕΙΝΗΣ ΚΑΙ ΠΕ'!I36="","",'ΕΙΔΗ ΠΡΟΣΩΠΙΚΗΣ ΥΓΙΕΙΝΗΣ ΚΑΙ ΠΕ'!I36)</f>
        <v/>
      </c>
      <c r="J291" s="199" t="str">
        <f>IF('ΕΙΔΗ ΠΡΟΣΩΠΙΚΗΣ ΥΓΙΕΙΝΗΣ ΚΑΙ ΠΕ'!J36="","",'ΕΙΔΗ ΠΡΟΣΩΠΙΚΗΣ ΥΓΙΕΙΝΗΣ ΚΑΙ ΠΕ'!J36)</f>
        <v/>
      </c>
      <c r="K291" s="66" t="str">
        <f t="shared" si="130"/>
        <v>DELETE</v>
      </c>
      <c r="L291" s="359">
        <v>9.6</v>
      </c>
      <c r="M291" s="360" t="s">
        <v>258</v>
      </c>
      <c r="N291" s="375">
        <f t="shared" si="141"/>
        <v>9.6</v>
      </c>
      <c r="O291" s="376" t="str">
        <f t="shared" si="142"/>
        <v>*</v>
      </c>
      <c r="P291" s="361">
        <v>9.25</v>
      </c>
      <c r="Q291" s="361" t="s">
        <v>259</v>
      </c>
      <c r="R291" s="375">
        <f t="shared" si="143"/>
        <v>9.25</v>
      </c>
      <c r="S291" s="379" t="str">
        <f t="shared" si="144"/>
        <v/>
      </c>
      <c r="T291" s="359" t="s">
        <v>259</v>
      </c>
      <c r="U291" s="360" t="s">
        <v>259</v>
      </c>
      <c r="V291" s="375" t="str">
        <f t="shared" si="145"/>
        <v/>
      </c>
      <c r="W291" s="379" t="str">
        <f t="shared" si="146"/>
        <v/>
      </c>
      <c r="X291" s="359" t="s">
        <v>259</v>
      </c>
      <c r="Y291" s="360" t="s">
        <v>259</v>
      </c>
      <c r="Z291" s="375" t="str">
        <f t="shared" si="147"/>
        <v/>
      </c>
      <c r="AA291" s="381" t="str">
        <f t="shared" si="148"/>
        <v/>
      </c>
      <c r="AB291" s="271" t="str">
        <f t="shared" si="131"/>
        <v>DELETE</v>
      </c>
      <c r="AC291" s="282">
        <f t="shared" si="137"/>
        <v>0</v>
      </c>
      <c r="AD291" s="392">
        <f t="shared" si="138"/>
        <v>0</v>
      </c>
      <c r="AE291" s="392" t="str">
        <f t="shared" si="139"/>
        <v/>
      </c>
      <c r="AF291" s="270" t="str">
        <f t="shared" si="140"/>
        <v/>
      </c>
      <c r="AG291" s="256">
        <f t="shared" si="132"/>
        <v>0.34999999999999964</v>
      </c>
      <c r="AH291" s="257">
        <f t="shared" si="133"/>
        <v>3.7837837837837895E-2</v>
      </c>
      <c r="AI291" s="258" t="str">
        <f t="shared" si="134"/>
        <v/>
      </c>
      <c r="AJ291" s="259">
        <f t="shared" si="135"/>
        <v>9.6</v>
      </c>
      <c r="AK291" s="351">
        <f t="shared" si="136"/>
        <v>9.25</v>
      </c>
      <c r="AL291" s="338"/>
      <c r="AM291" s="337"/>
      <c r="AN291" s="338"/>
      <c r="AO291" s="339"/>
      <c r="AP291" s="34"/>
      <c r="AQ291" s="34"/>
      <c r="AR291" s="34"/>
      <c r="AS291" s="34"/>
      <c r="AT291" s="34"/>
      <c r="BR291" s="34"/>
    </row>
    <row r="292" spans="1:70" x14ac:dyDescent="0.2">
      <c r="A292" s="102">
        <f>IF('ΕΙΔΗ ΠΡΟΣΩΠΙΚΗΣ ΥΓΙΕΙΝΗΣ ΚΑΙ ΠΕ'!A37="","",'ΕΙΔΗ ΠΡΟΣΩΠΙΚΗΣ ΥΓΙΕΙΝΗΣ ΚΑΙ ΠΕ'!A37)</f>
        <v>27</v>
      </c>
      <c r="B292" s="72" t="str">
        <f>IF('ΕΙΔΗ ΠΡΟΣΩΠΙΚΗΣ ΥΓΙΕΙΝΗΣ ΚΑΙ ΠΕ'!B37="","",'ΕΙΔΗ ΠΡΟΣΩΠΙΚΗΣ ΥΓΙΕΙΝΗΣ ΚΑΙ ΠΕ'!B37)</f>
        <v xml:space="preserve">LIBERO Baby Soft Freeflex 5-8kg x 33 </v>
      </c>
      <c r="C292" s="198" t="str">
        <f>IF('ΕΙΔΗ ΠΡΟΣΩΠΙΚΗΣ ΥΓΙΕΙΝΗΣ ΚΑΙ ΠΕ'!C37="","",'ΕΙΔΗ ΠΡΟΣΩΠΙΚΗΣ ΥΓΙΕΙΝΗΣ ΚΑΙ ΠΕ'!C37)</f>
        <v/>
      </c>
      <c r="D292" s="199" t="str">
        <f>IF('ΕΙΔΗ ΠΡΟΣΩΠΙΚΗΣ ΥΓΙΕΙΝΗΣ ΚΑΙ ΠΕ'!D37="","",'ΕΙΔΗ ΠΡΟΣΩΠΙΚΗΣ ΥΓΙΕΙΝΗΣ ΚΑΙ ΠΕ'!D37)</f>
        <v/>
      </c>
      <c r="E292" s="198">
        <f>IF('ΕΙΔΗ ΠΡΟΣΩΠΙΚΗΣ ΥΓΙΕΙΝΗΣ ΚΑΙ ΠΕ'!E37="","",'ΕΙΔΗ ΠΡΟΣΩΠΙΚΗΣ ΥΓΙΕΙΝΗΣ ΚΑΙ ΠΕ'!E37)</f>
        <v>8.9</v>
      </c>
      <c r="F292" s="199" t="str">
        <f>IF('ΕΙΔΗ ΠΡΟΣΩΠΙΚΗΣ ΥΓΙΕΙΝΗΣ ΚΑΙ ΠΕ'!F37="","",'ΕΙΔΗ ΠΡΟΣΩΠΙΚΗΣ ΥΓΙΕΙΝΗΣ ΚΑΙ ΠΕ'!F37)</f>
        <v/>
      </c>
      <c r="G292" s="198" t="str">
        <f>IF('ΕΙΔΗ ΠΡΟΣΩΠΙΚΗΣ ΥΓΙΕΙΝΗΣ ΚΑΙ ΠΕ'!G37="","",'ΕΙΔΗ ΠΡΟΣΩΠΙΚΗΣ ΥΓΙΕΙΝΗΣ ΚΑΙ ΠΕ'!G37)</f>
        <v/>
      </c>
      <c r="H292" s="199" t="str">
        <f>IF('ΕΙΔΗ ΠΡΟΣΩΠΙΚΗΣ ΥΓΙΕΙΝΗΣ ΚΑΙ ΠΕ'!H37="","",'ΕΙΔΗ ΠΡΟΣΩΠΙΚΗΣ ΥΓΙΕΙΝΗΣ ΚΑΙ ΠΕ'!H37)</f>
        <v/>
      </c>
      <c r="I292" s="198" t="str">
        <f>IF('ΕΙΔΗ ΠΡΟΣΩΠΙΚΗΣ ΥΓΙΕΙΝΗΣ ΚΑΙ ΠΕ'!I37="","",'ΕΙΔΗ ΠΡΟΣΩΠΙΚΗΣ ΥΓΙΕΙΝΗΣ ΚΑΙ ΠΕ'!I37)</f>
        <v/>
      </c>
      <c r="J292" s="199" t="str">
        <f>IF('ΕΙΔΗ ΠΡΟΣΩΠΙΚΗΣ ΥΓΙΕΙΝΗΣ ΚΑΙ ΠΕ'!J37="","",'ΕΙΔΗ ΠΡΟΣΩΠΙΚΗΣ ΥΓΙΕΙΝΗΣ ΚΑΙ ΠΕ'!J37)</f>
        <v/>
      </c>
      <c r="K292" s="66" t="str">
        <f t="shared" si="130"/>
        <v>DELETE</v>
      </c>
      <c r="L292" s="359" t="s">
        <v>259</v>
      </c>
      <c r="M292" s="360" t="s">
        <v>259</v>
      </c>
      <c r="N292" s="375" t="str">
        <f t="shared" si="141"/>
        <v/>
      </c>
      <c r="O292" s="376" t="str">
        <f t="shared" si="142"/>
        <v/>
      </c>
      <c r="P292" s="361">
        <v>8.9</v>
      </c>
      <c r="Q292" s="361" t="s">
        <v>259</v>
      </c>
      <c r="R292" s="375">
        <f t="shared" si="143"/>
        <v>8.9</v>
      </c>
      <c r="S292" s="379" t="str">
        <f t="shared" si="144"/>
        <v/>
      </c>
      <c r="T292" s="359" t="s">
        <v>259</v>
      </c>
      <c r="U292" s="360" t="s">
        <v>259</v>
      </c>
      <c r="V292" s="375" t="str">
        <f t="shared" si="145"/>
        <v/>
      </c>
      <c r="W292" s="379" t="str">
        <f t="shared" si="146"/>
        <v/>
      </c>
      <c r="X292" s="359" t="s">
        <v>259</v>
      </c>
      <c r="Y292" s="360" t="s">
        <v>259</v>
      </c>
      <c r="Z292" s="375" t="str">
        <f t="shared" si="147"/>
        <v/>
      </c>
      <c r="AA292" s="381" t="str">
        <f t="shared" si="148"/>
        <v/>
      </c>
      <c r="AB292" s="271" t="str">
        <f t="shared" si="131"/>
        <v>DELETE</v>
      </c>
      <c r="AC292" s="282" t="str">
        <f t="shared" si="137"/>
        <v/>
      </c>
      <c r="AD292" s="392">
        <f t="shared" si="138"/>
        <v>0</v>
      </c>
      <c r="AE292" s="392" t="str">
        <f t="shared" si="139"/>
        <v/>
      </c>
      <c r="AF292" s="270" t="str">
        <f t="shared" si="140"/>
        <v/>
      </c>
      <c r="AG292" s="256">
        <f t="shared" si="132"/>
        <v>0</v>
      </c>
      <c r="AH292" s="257">
        <f t="shared" si="133"/>
        <v>0</v>
      </c>
      <c r="AI292" s="258" t="str">
        <f t="shared" si="134"/>
        <v/>
      </c>
      <c r="AJ292" s="259">
        <f t="shared" si="135"/>
        <v>8.9</v>
      </c>
      <c r="AK292" s="351">
        <f t="shared" si="136"/>
        <v>8.9</v>
      </c>
      <c r="AL292" s="338"/>
      <c r="AM292" s="337"/>
      <c r="AN292" s="338"/>
      <c r="AO292" s="339"/>
      <c r="AP292" s="34"/>
      <c r="AQ292" s="34"/>
      <c r="AR292" s="34"/>
      <c r="AS292" s="34"/>
      <c r="AT292" s="34"/>
      <c r="BR292" s="34"/>
    </row>
    <row r="293" spans="1:70" x14ac:dyDescent="0.2">
      <c r="A293" s="63"/>
      <c r="B293" s="69"/>
      <c r="C293" s="150">
        <f>SUM(C266:C292)</f>
        <v>23.57</v>
      </c>
      <c r="D293" s="151"/>
      <c r="E293" s="150">
        <f>SUM(E266:E292)</f>
        <v>77.550000000000011</v>
      </c>
      <c r="F293" s="151"/>
      <c r="G293" s="150">
        <f>SUM(G266:G292)</f>
        <v>33.26</v>
      </c>
      <c r="H293" s="151"/>
      <c r="I293" s="150">
        <f>SUM(I266:I292)</f>
        <v>52.65</v>
      </c>
      <c r="J293" s="151"/>
      <c r="K293" s="66"/>
      <c r="L293" s="359"/>
      <c r="M293" s="360"/>
      <c r="N293" s="375"/>
      <c r="O293" s="376"/>
      <c r="P293" s="361"/>
      <c r="Q293" s="361"/>
      <c r="R293" s="375"/>
      <c r="S293" s="379"/>
      <c r="T293" s="359"/>
      <c r="U293" s="360"/>
      <c r="V293" s="375"/>
      <c r="W293" s="379"/>
      <c r="X293" s="359"/>
      <c r="Y293" s="360"/>
      <c r="Z293" s="375"/>
      <c r="AA293" s="381"/>
      <c r="AB293" s="271"/>
      <c r="AC293" s="282"/>
      <c r="AD293" s="392"/>
      <c r="AE293" s="392"/>
      <c r="AF293" s="270"/>
      <c r="AG293" s="256"/>
      <c r="AH293" s="257"/>
      <c r="AI293" s="258"/>
      <c r="AJ293" s="259"/>
      <c r="AK293" s="351"/>
      <c r="AL293" s="338"/>
      <c r="AM293" s="337"/>
      <c r="AN293" s="338"/>
      <c r="AO293" s="339"/>
      <c r="AP293" s="34"/>
      <c r="AQ293" s="34"/>
      <c r="AR293" s="34"/>
      <c r="AS293" s="34"/>
      <c r="AT293" s="34"/>
      <c r="BR293" s="34"/>
    </row>
    <row r="294" spans="1:70" ht="15.75" x14ac:dyDescent="0.25">
      <c r="A294" s="71"/>
      <c r="B294" s="70" t="s">
        <v>74</v>
      </c>
      <c r="C294" s="148"/>
      <c r="D294" s="152"/>
      <c r="E294" s="148"/>
      <c r="F294" s="152"/>
      <c r="G294" s="148"/>
      <c r="H294" s="152"/>
      <c r="I294" s="148"/>
      <c r="J294" s="152"/>
      <c r="K294" s="66"/>
      <c r="L294" s="359"/>
      <c r="M294" s="360"/>
      <c r="N294" s="375"/>
      <c r="O294" s="376"/>
      <c r="P294" s="361"/>
      <c r="Q294" s="361"/>
      <c r="R294" s="375"/>
      <c r="S294" s="379"/>
      <c r="T294" s="359"/>
      <c r="U294" s="360"/>
      <c r="V294" s="375"/>
      <c r="W294" s="379"/>
      <c r="X294" s="359"/>
      <c r="Y294" s="360"/>
      <c r="Z294" s="375"/>
      <c r="AA294" s="381"/>
      <c r="AB294" s="271"/>
      <c r="AC294" s="282"/>
      <c r="AD294" s="392"/>
      <c r="AE294" s="392"/>
      <c r="AF294" s="270"/>
      <c r="AG294" s="256"/>
      <c r="AH294" s="257"/>
      <c r="AI294" s="258"/>
      <c r="AJ294" s="259"/>
      <c r="AK294" s="351"/>
      <c r="AL294" s="338"/>
      <c r="AM294" s="337"/>
      <c r="AN294" s="338"/>
      <c r="AO294" s="339"/>
      <c r="AP294" s="34"/>
      <c r="AQ294" s="34"/>
      <c r="AR294" s="34"/>
      <c r="AS294" s="34"/>
      <c r="AT294" s="34"/>
      <c r="BR294" s="34"/>
    </row>
    <row r="295" spans="1:70" x14ac:dyDescent="0.2">
      <c r="A295" s="102">
        <f>IF('ΔΙΑΦΟΡΑ ΠΡΟΙΟΝΤΑ'!A11="","",'ΔΙΑΦΟΡΑ ΠΡΟΙΟΝΤΑ'!A11)</f>
        <v>1</v>
      </c>
      <c r="B295" s="72" t="str">
        <f>IF('ΔΙΑΦΟΡΑ ΠΡΟΙΟΝΤΑ'!B11="","",'ΔΙΑΦΟΡΑ ΠΡΟΙΟΝΤΑ'!B11)</f>
        <v>UNCLE BENS μακρύκοκκο 20΄ 500g</v>
      </c>
      <c r="C295" s="198" t="str">
        <f>IF('ΔΙΑΦΟΡΑ ΠΡΟΙΟΝΤΑ'!C11="","",'ΔΙΑΦΟΡΑ ΠΡΟΙΟΝΤΑ'!C11)</f>
        <v/>
      </c>
      <c r="D295" s="199" t="str">
        <f>IF('ΔΙΑΦΟΡΑ ΠΡΟΙΟΝΤΑ'!D11="","",'ΔΙΑΦΟΡΑ ΠΡΟΙΟΝΤΑ'!D11)</f>
        <v/>
      </c>
      <c r="E295" s="198">
        <f>IF('ΔΙΑΦΟΡΑ ΠΡΟΙΟΝΤΑ'!E11="","",'ΔΙΑΦΟΡΑ ΠΡΟΙΟΝΤΑ'!E11)</f>
        <v>1.79</v>
      </c>
      <c r="F295" s="199" t="str">
        <f>IF('ΔΙΑΦΟΡΑ ΠΡΟΙΟΝΤΑ'!F11="","",'ΔΙΑΦΟΡΑ ΠΡΟΙΟΝΤΑ'!F11)</f>
        <v/>
      </c>
      <c r="G295" s="198">
        <f>IF('ΔΙΑΦΟΡΑ ΠΡΟΙΟΝΤΑ'!G11="","",'ΔΙΑΦΟΡΑ ΠΡΟΙΟΝΤΑ'!G11)</f>
        <v>1.78</v>
      </c>
      <c r="H295" s="199" t="str">
        <f>IF('ΔΙΑΦΟΡΑ ΠΡΟΙΟΝΤΑ'!H11="","",'ΔΙΑΦΟΡΑ ΠΡΟΙΟΝΤΑ'!H11)</f>
        <v/>
      </c>
      <c r="I295" s="198" t="str">
        <f>IF('ΔΙΑΦΟΡΑ ΠΡΟΙΟΝΤΑ'!I11="","",'ΔΙΑΦΟΡΑ ΠΡΟΙΟΝΤΑ'!I11)</f>
        <v/>
      </c>
      <c r="J295" s="199" t="str">
        <f>IF('ΔΙΑΦΟΡΑ ΠΡΟΙΟΝΤΑ'!J11="","",'ΔΙΑΦΟΡΑ ΠΡΟΙΟΝΤΑ'!J11)</f>
        <v/>
      </c>
      <c r="K295" s="66" t="str">
        <f t="shared" ref="K295:K320" si="149">IF(OR(C295="",E295="",G295="",I295=""),"DELETE","")</f>
        <v>DELETE</v>
      </c>
      <c r="L295" s="359" t="s">
        <v>259</v>
      </c>
      <c r="M295" s="360" t="s">
        <v>259</v>
      </c>
      <c r="N295" s="375" t="str">
        <f t="shared" si="141"/>
        <v/>
      </c>
      <c r="O295" s="376" t="str">
        <f t="shared" si="142"/>
        <v/>
      </c>
      <c r="P295" s="361">
        <v>1.79</v>
      </c>
      <c r="Q295" s="361" t="s">
        <v>259</v>
      </c>
      <c r="R295" s="375">
        <f t="shared" si="143"/>
        <v>1.79</v>
      </c>
      <c r="S295" s="379" t="str">
        <f t="shared" si="144"/>
        <v/>
      </c>
      <c r="T295" s="359">
        <v>1.78</v>
      </c>
      <c r="U295" s="360" t="s">
        <v>259</v>
      </c>
      <c r="V295" s="375">
        <f t="shared" si="145"/>
        <v>1.78</v>
      </c>
      <c r="W295" s="379" t="str">
        <f t="shared" si="146"/>
        <v/>
      </c>
      <c r="X295" s="359">
        <v>1.79</v>
      </c>
      <c r="Y295" s="360" t="s">
        <v>259</v>
      </c>
      <c r="Z295" s="375" t="str">
        <f t="shared" si="147"/>
        <v/>
      </c>
      <c r="AA295" s="381" t="str">
        <f t="shared" si="148"/>
        <v/>
      </c>
      <c r="AB295" s="271" t="str">
        <f t="shared" ref="AB295:AB319" si="150">IF(OR(L295="",N295="",P295="",R295="",T295="",V295="",X295="",Z295=""),"DELETE","")</f>
        <v>DELETE</v>
      </c>
      <c r="AC295" s="282" t="str">
        <f t="shared" si="137"/>
        <v/>
      </c>
      <c r="AD295" s="392">
        <f t="shared" si="138"/>
        <v>0</v>
      </c>
      <c r="AE295" s="392">
        <f t="shared" si="139"/>
        <v>0</v>
      </c>
      <c r="AF295" s="270" t="str">
        <f t="shared" si="140"/>
        <v/>
      </c>
      <c r="AG295" s="256">
        <f t="shared" si="132"/>
        <v>1.0000000000000009E-2</v>
      </c>
      <c r="AH295" s="257">
        <f t="shared" si="133"/>
        <v>5.6179775280897903E-3</v>
      </c>
      <c r="AI295" s="258" t="str">
        <f t="shared" si="134"/>
        <v/>
      </c>
      <c r="AJ295" s="259">
        <f t="shared" si="135"/>
        <v>1.79</v>
      </c>
      <c r="AK295" s="351">
        <f t="shared" si="136"/>
        <v>1.78</v>
      </c>
      <c r="AL295" s="338"/>
      <c r="AM295" s="337"/>
      <c r="AN295" s="338"/>
      <c r="AO295" s="339"/>
      <c r="AP295" s="34"/>
      <c r="AQ295" s="34"/>
      <c r="AR295" s="34"/>
      <c r="AS295" s="34"/>
      <c r="AT295" s="34"/>
      <c r="BR295" s="34"/>
    </row>
    <row r="296" spans="1:70" x14ac:dyDescent="0.2">
      <c r="A296" s="102">
        <f>IF('ΔΙΑΦΟΡΑ ΠΡΟΙΟΝΤΑ'!A12="","",'ΔΙΑΦΟΡΑ ΠΡΟΙΟΝΤΑ'!A12)</f>
        <v>2</v>
      </c>
      <c r="B296" s="72" t="str">
        <f>IF('ΔΙΑΦΟΡΑ ΠΡΟΙΟΝΤΑ'!B12="","",'ΔΙΑΦΟΡΑ ΠΡΟΙΟΝΤΑ'!B12)</f>
        <v>ΣΟΛΕΑΣ 3Α Ρύζι Καρολίνα 1kg (πράσινη συσκευασία)</v>
      </c>
      <c r="C296" s="198" t="str">
        <f>IF('ΔΙΑΦΟΡΑ ΠΡΟΙΟΝΤΑ'!C12="","",'ΔΙΑΦΟΡΑ ΠΡΟΙΟΝΤΑ'!C12)</f>
        <v/>
      </c>
      <c r="D296" s="199" t="str">
        <f>IF('ΔΙΑΦΟΡΑ ΠΡΟΙΟΝΤΑ'!D12="","",'ΔΙΑΦΟΡΑ ΠΡΟΙΟΝΤΑ'!D12)</f>
        <v/>
      </c>
      <c r="E296" s="198">
        <f>IF('ΔΙΑΦΟΡΑ ΠΡΟΙΟΝΤΑ'!E12="","",'ΔΙΑΦΟΡΑ ΠΡΟΙΟΝΤΑ'!E12)</f>
        <v>2.58</v>
      </c>
      <c r="F296" s="199" t="str">
        <f>IF('ΔΙΑΦΟΡΑ ΠΡΟΙΟΝΤΑ'!F12="","",'ΔΙΑΦΟΡΑ ΠΡΟΙΟΝΤΑ'!F12)</f>
        <v/>
      </c>
      <c r="G296" s="198" t="str">
        <f>IF('ΔΙΑΦΟΡΑ ΠΡΟΙΟΝΤΑ'!G12="","",'ΔΙΑΦΟΡΑ ΠΡΟΙΟΝΤΑ'!G12)</f>
        <v/>
      </c>
      <c r="H296" s="199" t="str">
        <f>IF('ΔΙΑΦΟΡΑ ΠΡΟΙΟΝΤΑ'!H12="","",'ΔΙΑΦΟΡΑ ΠΡΟΙΟΝΤΑ'!H12)</f>
        <v/>
      </c>
      <c r="I296" s="198" t="str">
        <f>IF('ΔΙΑΦΟΡΑ ΠΡΟΙΟΝΤΑ'!I12="","",'ΔΙΑΦΟΡΑ ΠΡΟΙΟΝΤΑ'!I12)</f>
        <v/>
      </c>
      <c r="J296" s="199" t="str">
        <f>IF('ΔΙΑΦΟΡΑ ΠΡΟΙΟΝΤΑ'!J12="","",'ΔΙΑΦΟΡΑ ΠΡΟΙΟΝΤΑ'!J12)</f>
        <v/>
      </c>
      <c r="K296" s="66" t="str">
        <f t="shared" si="149"/>
        <v>DELETE</v>
      </c>
      <c r="L296" s="359" t="s">
        <v>259</v>
      </c>
      <c r="M296" s="360" t="s">
        <v>259</v>
      </c>
      <c r="N296" s="375" t="str">
        <f t="shared" ref="N296:N320" si="151">C296</f>
        <v/>
      </c>
      <c r="O296" s="376" t="str">
        <f t="shared" ref="O296:O320" si="152">D296</f>
        <v/>
      </c>
      <c r="P296" s="361">
        <v>2.58</v>
      </c>
      <c r="Q296" s="361" t="s">
        <v>259</v>
      </c>
      <c r="R296" s="375">
        <f t="shared" ref="R296:R320" si="153">E296</f>
        <v>2.58</v>
      </c>
      <c r="S296" s="379" t="str">
        <f t="shared" ref="S296:S320" si="154">F296</f>
        <v/>
      </c>
      <c r="T296" s="359" t="s">
        <v>259</v>
      </c>
      <c r="U296" s="360" t="s">
        <v>259</v>
      </c>
      <c r="V296" s="375" t="str">
        <f t="shared" ref="V296:V320" si="155">G296</f>
        <v/>
      </c>
      <c r="W296" s="379" t="str">
        <f t="shared" ref="W296:W320" si="156">H296</f>
        <v/>
      </c>
      <c r="X296" s="359" t="s">
        <v>259</v>
      </c>
      <c r="Y296" s="360" t="s">
        <v>259</v>
      </c>
      <c r="Z296" s="375" t="str">
        <f t="shared" ref="Z296:Z320" si="157">I296</f>
        <v/>
      </c>
      <c r="AA296" s="381" t="str">
        <f t="shared" ref="AA296:AA320" si="158">J296</f>
        <v/>
      </c>
      <c r="AB296" s="271" t="str">
        <f t="shared" si="150"/>
        <v>DELETE</v>
      </c>
      <c r="AC296" s="282" t="str">
        <f t="shared" si="137"/>
        <v/>
      </c>
      <c r="AD296" s="392">
        <f t="shared" si="138"/>
        <v>0</v>
      </c>
      <c r="AE296" s="392" t="str">
        <f t="shared" si="139"/>
        <v/>
      </c>
      <c r="AF296" s="270" t="str">
        <f t="shared" si="140"/>
        <v/>
      </c>
      <c r="AG296" s="256">
        <f t="shared" si="132"/>
        <v>0</v>
      </c>
      <c r="AH296" s="257">
        <f t="shared" si="133"/>
        <v>0</v>
      </c>
      <c r="AI296" s="258" t="str">
        <f t="shared" si="134"/>
        <v/>
      </c>
      <c r="AJ296" s="259">
        <f t="shared" si="135"/>
        <v>2.58</v>
      </c>
      <c r="AK296" s="351">
        <f t="shared" si="136"/>
        <v>2.58</v>
      </c>
      <c r="AL296" s="338"/>
      <c r="AM296" s="339"/>
      <c r="AN296" s="338"/>
      <c r="AO296" s="339"/>
      <c r="AP296" s="34"/>
      <c r="AQ296" s="34"/>
      <c r="AR296" s="34"/>
      <c r="AS296" s="34"/>
      <c r="AT296" s="34"/>
      <c r="BR296" s="34"/>
    </row>
    <row r="297" spans="1:70" x14ac:dyDescent="0.2">
      <c r="A297" s="102">
        <f>IF('ΔΙΑΦΟΡΑ ΠΡΟΙΟΝΤΑ'!A13="","",'ΔΙΑΦΟΡΑ ΠΡΟΙΟΝΤΑ'!A13)</f>
        <v>3</v>
      </c>
      <c r="B297" s="72" t="str">
        <f>IF('ΔΙΑΦΟΡΑ ΠΡΟΙΟΝΤΑ'!B13="","",'ΔΙΑΦΟΡΑ ΠΡΟΙΟΝΤΑ'!B13)</f>
        <v>MAGGI ζωμός κότας 12 κύβοι</v>
      </c>
      <c r="C297" s="198">
        <f>IF('ΔΙΑΦΟΡΑ ΠΡΟΙΟΝΤΑ'!C13="","",'ΔΙΑΦΟΡΑ ΠΡΟΙΟΝΤΑ'!C13)</f>
        <v>1</v>
      </c>
      <c r="D297" s="199" t="str">
        <f>IF('ΔΙΑΦΟΡΑ ΠΡΟΙΟΝΤΑ'!D13="","",'ΔΙΑΦΟΡΑ ΠΡΟΙΟΝΤΑ'!D13)</f>
        <v/>
      </c>
      <c r="E297" s="198">
        <f>IF('ΔΙΑΦΟΡΑ ΠΡΟΙΟΝΤΑ'!E13="","",'ΔΙΑΦΟΡΑ ΠΡΟΙΟΝΤΑ'!E13)</f>
        <v>1.34</v>
      </c>
      <c r="F297" s="199" t="str">
        <f>IF('ΔΙΑΦΟΡΑ ΠΡΟΙΟΝΤΑ'!F13="","",'ΔΙΑΦΟΡΑ ΠΡΟΙΟΝΤΑ'!F13)</f>
        <v/>
      </c>
      <c r="G297" s="198">
        <f>IF('ΔΙΑΦΟΡΑ ΠΡΟΙΟΝΤΑ'!G13="","",'ΔΙΑΦΟΡΑ ΠΡΟΙΟΝΤΑ'!G13)</f>
        <v>1.24</v>
      </c>
      <c r="H297" s="199" t="str">
        <f>IF('ΔΙΑΦΟΡΑ ΠΡΟΙΟΝΤΑ'!H13="","",'ΔΙΑΦΟΡΑ ΠΡΟΙΟΝΤΑ'!H13)</f>
        <v/>
      </c>
      <c r="I297" s="198">
        <f>IF('ΔΙΑΦΟΡΑ ΠΡΟΙΟΝΤΑ'!I13="","",'ΔΙΑΦΟΡΑ ΠΡΟΙΟΝΤΑ'!I13)</f>
        <v>1.31</v>
      </c>
      <c r="J297" s="199" t="str">
        <f>IF('ΔΙΑΦΟΡΑ ΠΡΟΙΟΝΤΑ'!J13="","",'ΔΙΑΦΟΡΑ ΠΡΟΙΟΝΤΑ'!J13)</f>
        <v/>
      </c>
      <c r="K297" s="66" t="str">
        <f t="shared" si="149"/>
        <v/>
      </c>
      <c r="L297" s="359">
        <v>1.31</v>
      </c>
      <c r="M297" s="360" t="s">
        <v>259</v>
      </c>
      <c r="N297" s="375">
        <f t="shared" si="151"/>
        <v>1</v>
      </c>
      <c r="O297" s="376" t="str">
        <f t="shared" si="152"/>
        <v/>
      </c>
      <c r="P297" s="361">
        <v>1.34</v>
      </c>
      <c r="Q297" s="361" t="s">
        <v>259</v>
      </c>
      <c r="R297" s="375">
        <f t="shared" si="153"/>
        <v>1.34</v>
      </c>
      <c r="S297" s="379" t="str">
        <f t="shared" si="154"/>
        <v/>
      </c>
      <c r="T297" s="359">
        <v>1.24</v>
      </c>
      <c r="U297" s="360" t="s">
        <v>259</v>
      </c>
      <c r="V297" s="375">
        <f t="shared" si="155"/>
        <v>1.24</v>
      </c>
      <c r="W297" s="379" t="str">
        <f t="shared" si="156"/>
        <v/>
      </c>
      <c r="X297" s="359">
        <v>1.31</v>
      </c>
      <c r="Y297" s="360" t="s">
        <v>259</v>
      </c>
      <c r="Z297" s="375">
        <f t="shared" si="157"/>
        <v>1.31</v>
      </c>
      <c r="AA297" s="381" t="str">
        <f t="shared" si="158"/>
        <v/>
      </c>
      <c r="AB297" s="271" t="str">
        <f t="shared" si="150"/>
        <v/>
      </c>
      <c r="AC297" s="282">
        <f t="shared" si="137"/>
        <v>-0.31000000000000005</v>
      </c>
      <c r="AD297" s="392">
        <f t="shared" si="138"/>
        <v>0</v>
      </c>
      <c r="AE297" s="392">
        <f t="shared" si="139"/>
        <v>0</v>
      </c>
      <c r="AF297" s="270">
        <f t="shared" si="140"/>
        <v>0</v>
      </c>
      <c r="AG297" s="256">
        <f t="shared" si="132"/>
        <v>0.34000000000000008</v>
      </c>
      <c r="AH297" s="257">
        <f t="shared" si="133"/>
        <v>0.34000000000000008</v>
      </c>
      <c r="AI297" s="258" t="str">
        <f t="shared" si="134"/>
        <v>WARNING</v>
      </c>
      <c r="AJ297" s="259">
        <f t="shared" si="135"/>
        <v>1.34</v>
      </c>
      <c r="AK297" s="351">
        <f t="shared" si="136"/>
        <v>1</v>
      </c>
      <c r="AL297" s="338" t="s">
        <v>382</v>
      </c>
      <c r="AM297" s="337"/>
      <c r="AN297" s="338"/>
      <c r="AO297" s="339"/>
      <c r="AP297" s="34"/>
      <c r="AQ297" s="34"/>
      <c r="AR297" s="34"/>
      <c r="AS297" s="34"/>
      <c r="AT297" s="34"/>
      <c r="BR297" s="34"/>
    </row>
    <row r="298" spans="1:70" x14ac:dyDescent="0.2">
      <c r="A298" s="102">
        <f>IF('ΔΙΑΦΟΡΑ ΠΡΟΙΟΝΤΑ'!A14="","",'ΔΙΑΦΟΡΑ ΠΡΟΙΟΝΤΑ'!A14)</f>
        <v>4</v>
      </c>
      <c r="B298" s="72" t="str">
        <f>IF('ΔΙΑΦΟΡΑ ΠΡΟΙΟΝΤΑ'!B14="","",'ΔΙΑΦΟΡΑ ΠΡΟΙΟΝΤΑ'!B14)</f>
        <v>KNORR ζωμός κότας 12 κύβοι</v>
      </c>
      <c r="C298" s="198" t="str">
        <f>IF('ΔΙΑΦΟΡΑ ΠΡΟΙΟΝΤΑ'!C14="","",'ΔΙΑΦΟΡΑ ΠΡΟΙΟΝΤΑ'!C14)</f>
        <v/>
      </c>
      <c r="D298" s="199" t="str">
        <f>IF('ΔΙΑΦΟΡΑ ΠΡΟΙΟΝΤΑ'!D14="","",'ΔΙΑΦΟΡΑ ΠΡΟΙΟΝΤΑ'!D14)</f>
        <v/>
      </c>
      <c r="E298" s="198">
        <f>IF('ΔΙΑΦΟΡΑ ΠΡΟΙΟΝΤΑ'!E14="","",'ΔΙΑΦΟΡΑ ΠΡΟΙΟΝΤΑ'!E14)</f>
        <v>1.3</v>
      </c>
      <c r="F298" s="199" t="str">
        <f>IF('ΔΙΑΦΟΡΑ ΠΡΟΙΟΝΤΑ'!F14="","",'ΔΙΑΦΟΡΑ ΠΡΟΙΟΝΤΑ'!F14)</f>
        <v/>
      </c>
      <c r="G298" s="198">
        <f>IF('ΔΙΑΦΟΡΑ ΠΡΟΙΟΝΤΑ'!G14="","",'ΔΙΑΦΟΡΑ ΠΡΟΙΟΝΤΑ'!G14)</f>
        <v>1.31</v>
      </c>
      <c r="H298" s="199" t="str">
        <f>IF('ΔΙΑΦΟΡΑ ΠΡΟΙΟΝΤΑ'!H14="","",'ΔΙΑΦΟΡΑ ΠΡΟΙΟΝΤΑ'!H14)</f>
        <v/>
      </c>
      <c r="I298" s="198" t="str">
        <f>IF('ΔΙΑΦΟΡΑ ΠΡΟΙΟΝΤΑ'!I14="","",'ΔΙΑΦΟΡΑ ΠΡΟΙΟΝΤΑ'!I14)</f>
        <v/>
      </c>
      <c r="J298" s="199" t="str">
        <f>IF('ΔΙΑΦΟΡΑ ΠΡΟΙΟΝΤΑ'!J14="","",'ΔΙΑΦΟΡΑ ΠΡΟΙΟΝΤΑ'!J14)</f>
        <v/>
      </c>
      <c r="K298" s="66" t="str">
        <f t="shared" si="149"/>
        <v>DELETE</v>
      </c>
      <c r="L298" s="359" t="s">
        <v>259</v>
      </c>
      <c r="M298" s="360" t="s">
        <v>259</v>
      </c>
      <c r="N298" s="375" t="str">
        <f t="shared" si="151"/>
        <v/>
      </c>
      <c r="O298" s="376" t="str">
        <f t="shared" si="152"/>
        <v/>
      </c>
      <c r="P298" s="361">
        <v>1.3</v>
      </c>
      <c r="Q298" s="361" t="s">
        <v>259</v>
      </c>
      <c r="R298" s="375">
        <f t="shared" si="153"/>
        <v>1.3</v>
      </c>
      <c r="S298" s="379" t="str">
        <f t="shared" si="154"/>
        <v/>
      </c>
      <c r="T298" s="359">
        <v>1.31</v>
      </c>
      <c r="U298" s="360" t="s">
        <v>259</v>
      </c>
      <c r="V298" s="375">
        <f t="shared" si="155"/>
        <v>1.31</v>
      </c>
      <c r="W298" s="379" t="str">
        <f t="shared" si="156"/>
        <v/>
      </c>
      <c r="X298" s="359" t="s">
        <v>259</v>
      </c>
      <c r="Y298" s="360" t="s">
        <v>259</v>
      </c>
      <c r="Z298" s="375" t="str">
        <f t="shared" si="157"/>
        <v/>
      </c>
      <c r="AA298" s="381" t="str">
        <f t="shared" si="158"/>
        <v/>
      </c>
      <c r="AB298" s="271" t="str">
        <f t="shared" si="150"/>
        <v>DELETE</v>
      </c>
      <c r="AC298" s="282" t="str">
        <f t="shared" si="137"/>
        <v/>
      </c>
      <c r="AD298" s="392">
        <f t="shared" si="138"/>
        <v>0</v>
      </c>
      <c r="AE298" s="392">
        <f t="shared" si="139"/>
        <v>0</v>
      </c>
      <c r="AF298" s="270" t="str">
        <f t="shared" si="140"/>
        <v/>
      </c>
      <c r="AG298" s="256">
        <f t="shared" si="132"/>
        <v>1.0000000000000009E-2</v>
      </c>
      <c r="AH298" s="257">
        <f t="shared" si="133"/>
        <v>7.692307692307665E-3</v>
      </c>
      <c r="AI298" s="258" t="str">
        <f t="shared" si="134"/>
        <v/>
      </c>
      <c r="AJ298" s="259">
        <f t="shared" si="135"/>
        <v>1.31</v>
      </c>
      <c r="AK298" s="351">
        <f t="shared" si="136"/>
        <v>1.3</v>
      </c>
      <c r="AL298" s="338"/>
      <c r="AM298" s="337"/>
      <c r="AN298" s="338"/>
      <c r="AO298" s="339"/>
      <c r="AP298" s="34"/>
      <c r="AQ298" s="34"/>
      <c r="AR298" s="34"/>
      <c r="AS298" s="34"/>
      <c r="AT298" s="34"/>
      <c r="BR298" s="34"/>
    </row>
    <row r="299" spans="1:70" x14ac:dyDescent="0.2">
      <c r="A299" s="102">
        <f>IF('ΔΙΑΦΟΡΑ ΠΡΟΙΟΝΤΑ'!A15="","",'ΔΙΑΦΟΡΑ ΠΡΟΙΟΝΤΑ'!A15)</f>
        <v>5</v>
      </c>
      <c r="B299" s="72" t="str">
        <f>IF('ΔΙΑΦΟΡΑ ΠΡΟΙΟΝΤΑ'!B15="","",'ΔΙΑΦΟΡΑ ΠΡΟΙΟΝΤΑ'!B15)</f>
        <v>MAGGI σούπα χορταρικών 50g</v>
      </c>
      <c r="C299" s="198" t="str">
        <f>IF('ΔΙΑΦΟΡΑ ΠΡΟΙΟΝΤΑ'!C15="","",'ΔΙΑΦΟΡΑ ΠΡΟΙΟΝΤΑ'!C15)</f>
        <v/>
      </c>
      <c r="D299" s="199" t="str">
        <f>IF('ΔΙΑΦΟΡΑ ΠΡΟΙΟΝΤΑ'!D15="","",'ΔΙΑΦΟΡΑ ΠΡΟΙΟΝΤΑ'!D15)</f>
        <v/>
      </c>
      <c r="E299" s="198" t="str">
        <f>IF('ΔΙΑΦΟΡΑ ΠΡΟΙΟΝΤΑ'!E15="","",'ΔΙΑΦΟΡΑ ΠΡΟΙΟΝΤΑ'!E15)</f>
        <v/>
      </c>
      <c r="F299" s="199" t="str">
        <f>IF('ΔΙΑΦΟΡΑ ΠΡΟΙΟΝΤΑ'!F15="","",'ΔΙΑΦΟΡΑ ΠΡΟΙΟΝΤΑ'!F15)</f>
        <v/>
      </c>
      <c r="G299" s="198" t="str">
        <f>IF('ΔΙΑΦΟΡΑ ΠΡΟΙΟΝΤΑ'!G15="","",'ΔΙΑΦΟΡΑ ΠΡΟΙΟΝΤΑ'!G15)</f>
        <v/>
      </c>
      <c r="H299" s="199" t="str">
        <f>IF('ΔΙΑΦΟΡΑ ΠΡΟΙΟΝΤΑ'!H15="","",'ΔΙΑΦΟΡΑ ΠΡΟΙΟΝΤΑ'!H15)</f>
        <v/>
      </c>
      <c r="I299" s="198" t="str">
        <f>IF('ΔΙΑΦΟΡΑ ΠΡΟΙΟΝΤΑ'!I15="","",'ΔΙΑΦΟΡΑ ΠΡΟΙΟΝΤΑ'!I15)</f>
        <v/>
      </c>
      <c r="J299" s="199" t="str">
        <f>IF('ΔΙΑΦΟΡΑ ΠΡΟΙΟΝΤΑ'!J15="","",'ΔΙΑΦΟΡΑ ΠΡΟΙΟΝΤΑ'!J15)</f>
        <v/>
      </c>
      <c r="K299" s="66" t="str">
        <f t="shared" si="149"/>
        <v>DELETE</v>
      </c>
      <c r="L299" s="359" t="s">
        <v>259</v>
      </c>
      <c r="M299" s="360" t="s">
        <v>259</v>
      </c>
      <c r="N299" s="375" t="str">
        <f t="shared" si="151"/>
        <v/>
      </c>
      <c r="O299" s="376" t="str">
        <f t="shared" si="152"/>
        <v/>
      </c>
      <c r="P299" s="361" t="s">
        <v>259</v>
      </c>
      <c r="Q299" s="361" t="s">
        <v>259</v>
      </c>
      <c r="R299" s="375" t="str">
        <f t="shared" si="153"/>
        <v/>
      </c>
      <c r="S299" s="379" t="str">
        <f t="shared" si="154"/>
        <v/>
      </c>
      <c r="T299" s="359" t="s">
        <v>259</v>
      </c>
      <c r="U299" s="360" t="s">
        <v>259</v>
      </c>
      <c r="V299" s="375" t="str">
        <f t="shared" si="155"/>
        <v/>
      </c>
      <c r="W299" s="379" t="str">
        <f t="shared" si="156"/>
        <v/>
      </c>
      <c r="X299" s="359" t="s">
        <v>259</v>
      </c>
      <c r="Y299" s="360" t="s">
        <v>259</v>
      </c>
      <c r="Z299" s="375" t="str">
        <f t="shared" si="157"/>
        <v/>
      </c>
      <c r="AA299" s="381" t="str">
        <f t="shared" si="158"/>
        <v/>
      </c>
      <c r="AB299" s="271" t="str">
        <f t="shared" si="150"/>
        <v>DELETE</v>
      </c>
      <c r="AC299" s="282" t="str">
        <f t="shared" si="137"/>
        <v/>
      </c>
      <c r="AD299" s="392" t="str">
        <f t="shared" si="138"/>
        <v/>
      </c>
      <c r="AE299" s="392" t="str">
        <f t="shared" si="139"/>
        <v/>
      </c>
      <c r="AF299" s="270" t="str">
        <f t="shared" si="140"/>
        <v/>
      </c>
      <c r="AG299" s="256" t="str">
        <f t="shared" si="132"/>
        <v/>
      </c>
      <c r="AH299" s="257" t="str">
        <f t="shared" si="133"/>
        <v/>
      </c>
      <c r="AI299" s="258" t="str">
        <f t="shared" si="134"/>
        <v/>
      </c>
      <c r="AJ299" s="259" t="str">
        <f t="shared" si="135"/>
        <v/>
      </c>
      <c r="AK299" s="351" t="str">
        <f t="shared" si="136"/>
        <v/>
      </c>
      <c r="AL299" s="338"/>
      <c r="AM299" s="337"/>
      <c r="AN299" s="338"/>
      <c r="AO299" s="339"/>
      <c r="AP299" s="34"/>
      <c r="AQ299" s="34"/>
      <c r="AR299" s="34"/>
      <c r="AS299" s="34"/>
      <c r="AT299" s="34"/>
      <c r="BR299" s="34"/>
    </row>
    <row r="300" spans="1:70" x14ac:dyDescent="0.2">
      <c r="A300" s="102">
        <f>IF('ΔΙΑΦΟΡΑ ΠΡΟΙΟΝΤΑ'!A16="","",'ΔΙΑΦΟΡΑ ΠΡΟΙΟΝΤΑ'!A16)</f>
        <v>6</v>
      </c>
      <c r="B300" s="72" t="str">
        <f>IF('ΔΙΑΦΟΡΑ ΠΡΟΙΟΝΤΑ'!B16="","",'ΔΙΑΦΟΡΑ ΠΡΟΙΟΝΤΑ'!B16)</f>
        <v>MAGGI Πουρές Πατάτας 125g</v>
      </c>
      <c r="C300" s="198">
        <f>IF('ΔΙΑΦΟΡΑ ΠΡΟΙΟΝΤΑ'!C16="","",'ΔΙΑΦΟΡΑ ΠΡΟΙΟΝΤΑ'!C16)</f>
        <v>1.3</v>
      </c>
      <c r="D300" s="199" t="str">
        <f>IF('ΔΙΑΦΟΡΑ ΠΡΟΙΟΝΤΑ'!D16="","",'ΔΙΑΦΟΡΑ ΠΡΟΙΟΝΤΑ'!D16)</f>
        <v/>
      </c>
      <c r="E300" s="198">
        <f>IF('ΔΙΑΦΟΡΑ ΠΡΟΙΟΝΤΑ'!E16="","",'ΔΙΑΦΟΡΑ ΠΡΟΙΟΝΤΑ'!E16)</f>
        <v>1.28</v>
      </c>
      <c r="F300" s="199" t="str">
        <f>IF('ΔΙΑΦΟΡΑ ΠΡΟΙΟΝΤΑ'!F16="","",'ΔΙΑΦΟΡΑ ΠΡΟΙΟΝΤΑ'!F16)</f>
        <v/>
      </c>
      <c r="G300" s="198">
        <f>IF('ΔΙΑΦΟΡΑ ΠΡΟΙΟΝΤΑ'!G16="","",'ΔΙΑΦΟΡΑ ΠΡΟΙΟΝΤΑ'!G16)</f>
        <v>1.28</v>
      </c>
      <c r="H300" s="199" t="str">
        <f>IF('ΔΙΑΦΟΡΑ ΠΡΟΙΟΝΤΑ'!H16="","",'ΔΙΑΦΟΡΑ ΠΡΟΙΟΝΤΑ'!H16)</f>
        <v/>
      </c>
      <c r="I300" s="198">
        <f>IF('ΔΙΑΦΟΡΑ ΠΡΟΙΟΝΤΑ'!I16="","",'ΔΙΑΦΟΡΑ ΠΡΟΙΟΝΤΑ'!I16)</f>
        <v>1.3</v>
      </c>
      <c r="J300" s="199" t="str">
        <f>IF('ΔΙΑΦΟΡΑ ΠΡΟΙΟΝΤΑ'!J16="","",'ΔΙΑΦΟΡΑ ΠΡΟΙΟΝΤΑ'!J16)</f>
        <v/>
      </c>
      <c r="K300" s="66" t="str">
        <f t="shared" si="149"/>
        <v/>
      </c>
      <c r="L300" s="359">
        <v>1.3</v>
      </c>
      <c r="M300" s="360" t="s">
        <v>259</v>
      </c>
      <c r="N300" s="375">
        <f t="shared" si="151"/>
        <v>1.3</v>
      </c>
      <c r="O300" s="376" t="str">
        <f t="shared" si="152"/>
        <v/>
      </c>
      <c r="P300" s="361">
        <v>1.28</v>
      </c>
      <c r="Q300" s="361" t="s">
        <v>259</v>
      </c>
      <c r="R300" s="375">
        <f t="shared" si="153"/>
        <v>1.28</v>
      </c>
      <c r="S300" s="379" t="str">
        <f t="shared" si="154"/>
        <v/>
      </c>
      <c r="T300" s="359">
        <v>1.28</v>
      </c>
      <c r="U300" s="360" t="s">
        <v>259</v>
      </c>
      <c r="V300" s="375">
        <f t="shared" si="155"/>
        <v>1.28</v>
      </c>
      <c r="W300" s="379" t="str">
        <f t="shared" si="156"/>
        <v/>
      </c>
      <c r="X300" s="359">
        <v>1.3</v>
      </c>
      <c r="Y300" s="360" t="s">
        <v>259</v>
      </c>
      <c r="Z300" s="375">
        <f t="shared" si="157"/>
        <v>1.3</v>
      </c>
      <c r="AA300" s="381" t="str">
        <f t="shared" si="158"/>
        <v/>
      </c>
      <c r="AB300" s="271" t="str">
        <f t="shared" si="150"/>
        <v/>
      </c>
      <c r="AC300" s="282">
        <f t="shared" si="137"/>
        <v>0</v>
      </c>
      <c r="AD300" s="392">
        <f t="shared" si="138"/>
        <v>0</v>
      </c>
      <c r="AE300" s="392">
        <f t="shared" si="139"/>
        <v>0</v>
      </c>
      <c r="AF300" s="270">
        <f t="shared" si="140"/>
        <v>0</v>
      </c>
      <c r="AG300" s="256">
        <f t="shared" si="132"/>
        <v>2.0000000000000018E-2</v>
      </c>
      <c r="AH300" s="257">
        <f t="shared" si="133"/>
        <v>1.5625E-2</v>
      </c>
      <c r="AI300" s="258" t="str">
        <f t="shared" si="134"/>
        <v/>
      </c>
      <c r="AJ300" s="259">
        <f t="shared" si="135"/>
        <v>1.3</v>
      </c>
      <c r="AK300" s="351">
        <f t="shared" si="136"/>
        <v>1.28</v>
      </c>
      <c r="AL300" s="338"/>
      <c r="AM300" s="337"/>
      <c r="AN300" s="338"/>
      <c r="AO300" s="339"/>
      <c r="AP300" s="34"/>
      <c r="AQ300" s="34"/>
      <c r="AR300" s="34"/>
      <c r="AS300" s="34"/>
      <c r="AT300" s="34"/>
      <c r="BR300" s="34"/>
    </row>
    <row r="301" spans="1:70" x14ac:dyDescent="0.2">
      <c r="A301" s="102">
        <f>IF('ΔΙΑΦΟΡΑ ΠΡΟΙΟΝΤΑ'!A17="","",'ΔΙΑΦΟΡΑ ΠΡΟΙΟΝΤΑ'!A17)</f>
        <v>7</v>
      </c>
      <c r="B301" s="72" t="str">
        <f>IF('ΔΙΑΦΟΡΑ ΠΡΟΙΟΝΤΑ'!B17="","",'ΔΙΑΦΟΡΑ ΠΡΟΙΟΝΤΑ'!B17)</f>
        <v>PELARGOS Tomato Paste Κλασσικό 500g (Tetrapack)</v>
      </c>
      <c r="C301" s="198" t="str">
        <f>IF('ΔΙΑΦΟΡΑ ΠΡΟΙΟΝΤΑ'!C17="","",'ΔΙΑΦΟΡΑ ΠΡΟΙΟΝΤΑ'!C17)</f>
        <v/>
      </c>
      <c r="D301" s="199" t="str">
        <f>IF('ΔΙΑΦΟΡΑ ΠΡΟΙΟΝΤΑ'!D17="","",'ΔΙΑΦΟΡΑ ΠΡΟΙΟΝΤΑ'!D17)</f>
        <v/>
      </c>
      <c r="E301" s="198">
        <f>IF('ΔΙΑΦΟΡΑ ΠΡΟΙΟΝΤΑ'!E17="","",'ΔΙΑΦΟΡΑ ΠΡΟΙΟΝΤΑ'!E17)</f>
        <v>0.83</v>
      </c>
      <c r="F301" s="199" t="str">
        <f>IF('ΔΙΑΦΟΡΑ ΠΡΟΙΟΝΤΑ'!F17="","",'ΔΙΑΦΟΡΑ ΠΡΟΙΟΝΤΑ'!F17)</f>
        <v/>
      </c>
      <c r="G301" s="198">
        <f>IF('ΔΙΑΦΟΡΑ ΠΡΟΙΟΝΤΑ'!G17="","",'ΔΙΑΦΟΡΑ ΠΡΟΙΟΝΤΑ'!G17)</f>
        <v>0.78</v>
      </c>
      <c r="H301" s="199" t="str">
        <f>IF('ΔΙΑΦΟΡΑ ΠΡΟΙΟΝΤΑ'!H17="","",'ΔΙΑΦΟΡΑ ΠΡΟΙΟΝΤΑ'!H17)</f>
        <v/>
      </c>
      <c r="I301" s="198">
        <f>IF('ΔΙΑΦΟΡΑ ΠΡΟΙΟΝΤΑ'!I17="","",'ΔΙΑΦΟΡΑ ΠΡΟΙΟΝΤΑ'!I17)</f>
        <v>0.83</v>
      </c>
      <c r="J301" s="199" t="str">
        <f>IF('ΔΙΑΦΟΡΑ ΠΡΟΙΟΝΤΑ'!J17="","",'ΔΙΑΦΟΡΑ ΠΡΟΙΟΝΤΑ'!J17)</f>
        <v/>
      </c>
      <c r="K301" s="66" t="str">
        <f t="shared" si="149"/>
        <v>DELETE</v>
      </c>
      <c r="L301" s="359" t="s">
        <v>259</v>
      </c>
      <c r="M301" s="360" t="s">
        <v>259</v>
      </c>
      <c r="N301" s="375" t="str">
        <f t="shared" si="151"/>
        <v/>
      </c>
      <c r="O301" s="376" t="str">
        <f t="shared" si="152"/>
        <v/>
      </c>
      <c r="P301" s="361">
        <v>0.83</v>
      </c>
      <c r="Q301" s="361" t="s">
        <v>259</v>
      </c>
      <c r="R301" s="375">
        <f t="shared" si="153"/>
        <v>0.83</v>
      </c>
      <c r="S301" s="379" t="str">
        <f t="shared" si="154"/>
        <v/>
      </c>
      <c r="T301" s="359">
        <v>0.78</v>
      </c>
      <c r="U301" s="360" t="s">
        <v>259</v>
      </c>
      <c r="V301" s="375">
        <f t="shared" si="155"/>
        <v>0.78</v>
      </c>
      <c r="W301" s="379" t="str">
        <f t="shared" si="156"/>
        <v/>
      </c>
      <c r="X301" s="359">
        <v>0.83</v>
      </c>
      <c r="Y301" s="360" t="s">
        <v>259</v>
      </c>
      <c r="Z301" s="375">
        <f t="shared" si="157"/>
        <v>0.83</v>
      </c>
      <c r="AA301" s="381" t="str">
        <f t="shared" si="158"/>
        <v/>
      </c>
      <c r="AB301" s="271" t="str">
        <f t="shared" si="150"/>
        <v>DELETE</v>
      </c>
      <c r="AC301" s="282" t="str">
        <f t="shared" si="137"/>
        <v/>
      </c>
      <c r="AD301" s="392">
        <f t="shared" si="138"/>
        <v>0</v>
      </c>
      <c r="AE301" s="392">
        <f t="shared" si="139"/>
        <v>0</v>
      </c>
      <c r="AF301" s="270">
        <f t="shared" si="140"/>
        <v>0</v>
      </c>
      <c r="AG301" s="256">
        <f t="shared" si="132"/>
        <v>4.9999999999999933E-2</v>
      </c>
      <c r="AH301" s="257">
        <f t="shared" si="133"/>
        <v>6.4102564102564097E-2</v>
      </c>
      <c r="AI301" s="258" t="str">
        <f t="shared" si="134"/>
        <v/>
      </c>
      <c r="AJ301" s="259">
        <f t="shared" si="135"/>
        <v>0.83</v>
      </c>
      <c r="AK301" s="351">
        <f t="shared" si="136"/>
        <v>0.78</v>
      </c>
      <c r="AL301" s="338"/>
      <c r="AM301" s="337"/>
      <c r="AN301" s="338"/>
      <c r="AO301" s="339"/>
      <c r="AP301" s="34"/>
      <c r="AQ301" s="34"/>
      <c r="AR301" s="34"/>
      <c r="AS301" s="34"/>
      <c r="AT301" s="34"/>
      <c r="BR301" s="34"/>
    </row>
    <row r="302" spans="1:70" x14ac:dyDescent="0.2">
      <c r="A302" s="102">
        <f>IF('ΔΙΑΦΟΡΑ ΠΡΟΙΟΝΤΑ'!A18="","",'ΔΙΑΦΟΡΑ ΠΡΟΙΟΝΤΑ'!A18)</f>
        <v>8</v>
      </c>
      <c r="B302" s="72" t="str">
        <f>IF('ΔΙΑΦΟΡΑ ΠΡΟΙΟΝΤΑ'!B18="","",'ΔΙΑΦΟΡΑ ΠΡΟΙΟΝΤΑ'!B18)</f>
        <v>HEINZ Tomato Ketchup (πλαστικό μπουκάλι) 300ml</v>
      </c>
      <c r="C302" s="198" t="str">
        <f>IF('ΔΙΑΦΟΡΑ ΠΡΟΙΟΝΤΑ'!C18="","",'ΔΙΑΦΟΡΑ ΠΡΟΙΟΝΤΑ'!C18)</f>
        <v/>
      </c>
      <c r="D302" s="199" t="str">
        <f>IF('ΔΙΑΦΟΡΑ ΠΡΟΙΟΝΤΑ'!D18="","",'ΔΙΑΦΟΡΑ ΠΡΟΙΟΝΤΑ'!D18)</f>
        <v/>
      </c>
      <c r="E302" s="198" t="str">
        <f>IF('ΔΙΑΦΟΡΑ ΠΡΟΙΟΝΤΑ'!E18="","",'ΔΙΑΦΟΡΑ ΠΡΟΙΟΝΤΑ'!E18)</f>
        <v/>
      </c>
      <c r="F302" s="199" t="str">
        <f>IF('ΔΙΑΦΟΡΑ ΠΡΟΙΟΝΤΑ'!F18="","",'ΔΙΑΦΟΡΑ ΠΡΟΙΟΝΤΑ'!F18)</f>
        <v/>
      </c>
      <c r="G302" s="198" t="str">
        <f>IF('ΔΙΑΦΟΡΑ ΠΡΟΙΟΝΤΑ'!G18="","",'ΔΙΑΦΟΡΑ ΠΡΟΙΟΝΤΑ'!G18)</f>
        <v/>
      </c>
      <c r="H302" s="199" t="str">
        <f>IF('ΔΙΑΦΟΡΑ ΠΡΟΙΟΝΤΑ'!H18="","",'ΔΙΑΦΟΡΑ ΠΡΟΙΟΝΤΑ'!H18)</f>
        <v/>
      </c>
      <c r="I302" s="198" t="str">
        <f>IF('ΔΙΑΦΟΡΑ ΠΡΟΙΟΝΤΑ'!I18="","",'ΔΙΑΦΟΡΑ ΠΡΟΙΟΝΤΑ'!I18)</f>
        <v/>
      </c>
      <c r="J302" s="199" t="str">
        <f>IF('ΔΙΑΦΟΡΑ ΠΡΟΙΟΝΤΑ'!J18="","",'ΔΙΑΦΟΡΑ ΠΡΟΙΟΝΤΑ'!J18)</f>
        <v/>
      </c>
      <c r="K302" s="66" t="str">
        <f t="shared" si="149"/>
        <v>DELETE</v>
      </c>
      <c r="L302" s="359" t="s">
        <v>259</v>
      </c>
      <c r="M302" s="360" t="s">
        <v>259</v>
      </c>
      <c r="N302" s="375" t="str">
        <f t="shared" si="151"/>
        <v/>
      </c>
      <c r="O302" s="376" t="str">
        <f t="shared" si="152"/>
        <v/>
      </c>
      <c r="P302" s="361" t="s">
        <v>259</v>
      </c>
      <c r="Q302" s="361" t="s">
        <v>259</v>
      </c>
      <c r="R302" s="375" t="str">
        <f t="shared" si="153"/>
        <v/>
      </c>
      <c r="S302" s="379" t="str">
        <f t="shared" si="154"/>
        <v/>
      </c>
      <c r="T302" s="359" t="s">
        <v>259</v>
      </c>
      <c r="U302" s="360" t="s">
        <v>259</v>
      </c>
      <c r="V302" s="375" t="str">
        <f t="shared" si="155"/>
        <v/>
      </c>
      <c r="W302" s="379" t="str">
        <f t="shared" si="156"/>
        <v/>
      </c>
      <c r="X302" s="359" t="s">
        <v>259</v>
      </c>
      <c r="Y302" s="360" t="s">
        <v>259</v>
      </c>
      <c r="Z302" s="375" t="str">
        <f t="shared" si="157"/>
        <v/>
      </c>
      <c r="AA302" s="381" t="str">
        <f t="shared" si="158"/>
        <v/>
      </c>
      <c r="AB302" s="271" t="str">
        <f t="shared" si="150"/>
        <v>DELETE</v>
      </c>
      <c r="AC302" s="282" t="str">
        <f t="shared" si="137"/>
        <v/>
      </c>
      <c r="AD302" s="392" t="str">
        <f t="shared" si="138"/>
        <v/>
      </c>
      <c r="AE302" s="392" t="str">
        <f t="shared" si="139"/>
        <v/>
      </c>
      <c r="AF302" s="270" t="str">
        <f t="shared" si="140"/>
        <v/>
      </c>
      <c r="AG302" s="256" t="str">
        <f t="shared" si="132"/>
        <v/>
      </c>
      <c r="AH302" s="257" t="str">
        <f t="shared" si="133"/>
        <v/>
      </c>
      <c r="AI302" s="258" t="str">
        <f t="shared" si="134"/>
        <v/>
      </c>
      <c r="AJ302" s="259" t="str">
        <f t="shared" si="135"/>
        <v/>
      </c>
      <c r="AK302" s="351" t="str">
        <f t="shared" si="136"/>
        <v/>
      </c>
      <c r="AL302" s="338"/>
      <c r="AM302" s="337"/>
      <c r="AN302" s="338"/>
      <c r="AO302" s="339"/>
      <c r="AP302" s="34"/>
      <c r="AQ302" s="34"/>
      <c r="AR302" s="34"/>
      <c r="AS302" s="34"/>
      <c r="AT302" s="34"/>
      <c r="BR302" s="34"/>
    </row>
    <row r="303" spans="1:70" x14ac:dyDescent="0.2">
      <c r="A303" s="102">
        <f>IF('ΔΙΑΦΟΡΑ ΠΡΟΙΟΝΤΑ'!A19="","",'ΔΙΑΦΟΡΑ ΠΡΟΙΟΝΤΑ'!A19)</f>
        <v>9</v>
      </c>
      <c r="B303" s="72" t="str">
        <f>IF('ΔΙΑΦΟΡΑ ΠΡΟΙΟΝΤΑ'!B19="","",'ΔΙΑΦΟΡΑ ΠΡΟΙΟΝΤΑ'!B19)</f>
        <v>DAVIES μαγιονέζα 330g</v>
      </c>
      <c r="C303" s="198">
        <f>IF('ΔΙΑΦΟΡΑ ΠΡΟΙΟΝΤΑ'!C19="","",'ΔΙΑΦΟΡΑ ΠΡΟΙΟΝΤΑ'!C19)</f>
        <v>2.65</v>
      </c>
      <c r="D303" s="199" t="str">
        <f>IF('ΔΙΑΦΟΡΑ ΠΡΟΙΟΝΤΑ'!D19="","",'ΔΙΑΦΟΡΑ ΠΡΟΙΟΝΤΑ'!D19)</f>
        <v/>
      </c>
      <c r="E303" s="198">
        <f>IF('ΔΙΑΦΟΡΑ ΠΡΟΙΟΝΤΑ'!E19="","",'ΔΙΑΦΟΡΑ ΠΡΟΙΟΝΤΑ'!E19)</f>
        <v>2.6</v>
      </c>
      <c r="F303" s="199" t="str">
        <f>IF('ΔΙΑΦΟΡΑ ΠΡΟΙΟΝΤΑ'!F19="","",'ΔΙΑΦΟΡΑ ΠΡΟΙΟΝΤΑ'!F19)</f>
        <v/>
      </c>
      <c r="G303" s="198" t="str">
        <f>IF('ΔΙΑΦΟΡΑ ΠΡΟΙΟΝΤΑ'!G19="","",'ΔΙΑΦΟΡΑ ΠΡΟΙΟΝΤΑ'!G19)</f>
        <v/>
      </c>
      <c r="H303" s="199" t="str">
        <f>IF('ΔΙΑΦΟΡΑ ΠΡΟΙΟΝΤΑ'!H19="","",'ΔΙΑΦΟΡΑ ΠΡΟΙΟΝΤΑ'!H19)</f>
        <v/>
      </c>
      <c r="I303" s="198" t="str">
        <f>IF('ΔΙΑΦΟΡΑ ΠΡΟΙΟΝΤΑ'!I19="","",'ΔΙΑΦΟΡΑ ΠΡΟΙΟΝΤΑ'!I19)</f>
        <v/>
      </c>
      <c r="J303" s="199" t="str">
        <f>IF('ΔΙΑΦΟΡΑ ΠΡΟΙΟΝΤΑ'!J19="","",'ΔΙΑΦΟΡΑ ΠΡΟΙΟΝΤΑ'!J19)</f>
        <v/>
      </c>
      <c r="K303" s="66" t="str">
        <f t="shared" si="149"/>
        <v>DELETE</v>
      </c>
      <c r="L303" s="359">
        <v>2.65</v>
      </c>
      <c r="M303" s="360" t="s">
        <v>259</v>
      </c>
      <c r="N303" s="375">
        <f t="shared" si="151"/>
        <v>2.65</v>
      </c>
      <c r="O303" s="376" t="str">
        <f t="shared" si="152"/>
        <v/>
      </c>
      <c r="P303" s="361">
        <v>2.6</v>
      </c>
      <c r="Q303" s="361" t="s">
        <v>259</v>
      </c>
      <c r="R303" s="375">
        <f t="shared" si="153"/>
        <v>2.6</v>
      </c>
      <c r="S303" s="379" t="str">
        <f t="shared" si="154"/>
        <v/>
      </c>
      <c r="T303" s="359" t="s">
        <v>259</v>
      </c>
      <c r="U303" s="360" t="s">
        <v>259</v>
      </c>
      <c r="V303" s="375" t="str">
        <f t="shared" si="155"/>
        <v/>
      </c>
      <c r="W303" s="379" t="str">
        <f t="shared" si="156"/>
        <v/>
      </c>
      <c r="X303" s="359" t="s">
        <v>259</v>
      </c>
      <c r="Y303" s="360" t="s">
        <v>259</v>
      </c>
      <c r="Z303" s="375" t="str">
        <f t="shared" si="157"/>
        <v/>
      </c>
      <c r="AA303" s="381" t="str">
        <f t="shared" si="158"/>
        <v/>
      </c>
      <c r="AB303" s="271" t="str">
        <f t="shared" si="150"/>
        <v>DELETE</v>
      </c>
      <c r="AC303" s="282">
        <f t="shared" si="137"/>
        <v>0</v>
      </c>
      <c r="AD303" s="392">
        <f t="shared" si="138"/>
        <v>0</v>
      </c>
      <c r="AE303" s="392" t="str">
        <f t="shared" si="139"/>
        <v/>
      </c>
      <c r="AF303" s="270" t="str">
        <f t="shared" si="140"/>
        <v/>
      </c>
      <c r="AG303" s="256">
        <f t="shared" si="132"/>
        <v>4.9999999999999822E-2</v>
      </c>
      <c r="AH303" s="257">
        <f t="shared" si="133"/>
        <v>1.9230769230769162E-2</v>
      </c>
      <c r="AI303" s="258" t="str">
        <f t="shared" si="134"/>
        <v/>
      </c>
      <c r="AJ303" s="259">
        <f t="shared" si="135"/>
        <v>2.65</v>
      </c>
      <c r="AK303" s="351">
        <f t="shared" si="136"/>
        <v>2.6</v>
      </c>
      <c r="AL303" s="338"/>
      <c r="AM303" s="337"/>
      <c r="AN303" s="338"/>
      <c r="AO303" s="339"/>
      <c r="AP303" s="34"/>
      <c r="AQ303" s="34"/>
      <c r="AR303" s="34"/>
      <c r="AS303" s="34"/>
      <c r="AT303" s="34"/>
      <c r="BR303" s="34"/>
    </row>
    <row r="304" spans="1:70" x14ac:dyDescent="0.2">
      <c r="A304" s="102">
        <f>IF('ΔΙΑΦΟΡΑ ΠΡΟΙΟΝΤΑ'!A20="","",'ΔΙΑΦΟΡΑ ΠΡΟΙΟΝΤΑ'!A20)</f>
        <v>10</v>
      </c>
      <c r="B304" s="72" t="str">
        <f>IF('ΔΙΑΦΟΡΑ ΠΡΟΙΟΝΤΑ'!B20="","",'ΔΙΑΦΟΡΑ ΠΡΟΙΟΝΤΑ'!B20)</f>
        <v>DF Ταχίνι 250g</v>
      </c>
      <c r="C304" s="198" t="str">
        <f>IF('ΔΙΑΦΟΡΑ ΠΡΟΙΟΝΤΑ'!C20="","",'ΔΙΑΦΟΡΑ ΠΡΟΙΟΝΤΑ'!C20)</f>
        <v/>
      </c>
      <c r="D304" s="199" t="str">
        <f>IF('ΔΙΑΦΟΡΑ ΠΡΟΙΟΝΤΑ'!D20="","",'ΔΙΑΦΟΡΑ ΠΡΟΙΟΝΤΑ'!D20)</f>
        <v/>
      </c>
      <c r="E304" s="198">
        <f>IF('ΔΙΑΦΟΡΑ ΠΡΟΙΟΝΤΑ'!E20="","",'ΔΙΑΦΟΡΑ ΠΡΟΙΟΝΤΑ'!E20)</f>
        <v>2.4</v>
      </c>
      <c r="F304" s="199" t="str">
        <f>IF('ΔΙΑΦΟΡΑ ΠΡΟΙΟΝΤΑ'!F20="","",'ΔΙΑΦΟΡΑ ΠΡΟΙΟΝΤΑ'!F20)</f>
        <v/>
      </c>
      <c r="G304" s="198" t="str">
        <f>IF('ΔΙΑΦΟΡΑ ΠΡΟΙΟΝΤΑ'!G20="","",'ΔΙΑΦΟΡΑ ΠΡΟΙΟΝΤΑ'!G20)</f>
        <v/>
      </c>
      <c r="H304" s="199" t="str">
        <f>IF('ΔΙΑΦΟΡΑ ΠΡΟΙΟΝΤΑ'!H20="","",'ΔΙΑΦΟΡΑ ΠΡΟΙΟΝΤΑ'!H20)</f>
        <v/>
      </c>
      <c r="I304" s="198" t="str">
        <f>IF('ΔΙΑΦΟΡΑ ΠΡΟΙΟΝΤΑ'!I20="","",'ΔΙΑΦΟΡΑ ΠΡΟΙΟΝΤΑ'!I20)</f>
        <v/>
      </c>
      <c r="J304" s="199" t="str">
        <f>IF('ΔΙΑΦΟΡΑ ΠΡΟΙΟΝΤΑ'!J20="","",'ΔΙΑΦΟΡΑ ΠΡΟΙΟΝΤΑ'!J20)</f>
        <v/>
      </c>
      <c r="K304" s="66" t="str">
        <f t="shared" si="149"/>
        <v>DELETE</v>
      </c>
      <c r="L304" s="359" t="s">
        <v>259</v>
      </c>
      <c r="M304" s="360" t="s">
        <v>259</v>
      </c>
      <c r="N304" s="375" t="str">
        <f t="shared" si="151"/>
        <v/>
      </c>
      <c r="O304" s="376" t="str">
        <f t="shared" si="152"/>
        <v/>
      </c>
      <c r="P304" s="361" t="s">
        <v>259</v>
      </c>
      <c r="Q304" s="361" t="s">
        <v>259</v>
      </c>
      <c r="R304" s="375">
        <f t="shared" si="153"/>
        <v>2.4</v>
      </c>
      <c r="S304" s="379" t="str">
        <f t="shared" si="154"/>
        <v/>
      </c>
      <c r="T304" s="359" t="s">
        <v>259</v>
      </c>
      <c r="U304" s="360" t="s">
        <v>259</v>
      </c>
      <c r="V304" s="375" t="str">
        <f t="shared" si="155"/>
        <v/>
      </c>
      <c r="W304" s="379" t="str">
        <f t="shared" si="156"/>
        <v/>
      </c>
      <c r="X304" s="359" t="s">
        <v>259</v>
      </c>
      <c r="Y304" s="360" t="s">
        <v>259</v>
      </c>
      <c r="Z304" s="375" t="str">
        <f t="shared" si="157"/>
        <v/>
      </c>
      <c r="AA304" s="381" t="str">
        <f t="shared" si="158"/>
        <v/>
      </c>
      <c r="AB304" s="271" t="str">
        <f t="shared" si="150"/>
        <v>DELETE</v>
      </c>
      <c r="AC304" s="282" t="str">
        <f t="shared" si="137"/>
        <v/>
      </c>
      <c r="AD304" s="392" t="str">
        <f t="shared" si="138"/>
        <v/>
      </c>
      <c r="AE304" s="392" t="str">
        <f t="shared" si="139"/>
        <v/>
      </c>
      <c r="AF304" s="270" t="str">
        <f t="shared" si="140"/>
        <v/>
      </c>
      <c r="AG304" s="256">
        <f t="shared" si="132"/>
        <v>0</v>
      </c>
      <c r="AH304" s="257">
        <f t="shared" si="133"/>
        <v>0</v>
      </c>
      <c r="AI304" s="258" t="str">
        <f t="shared" si="134"/>
        <v/>
      </c>
      <c r="AJ304" s="259">
        <f t="shared" si="135"/>
        <v>2.4</v>
      </c>
      <c r="AK304" s="351">
        <f t="shared" si="136"/>
        <v>2.4</v>
      </c>
      <c r="AL304" s="338"/>
      <c r="AM304" s="337"/>
      <c r="AN304" s="338"/>
      <c r="AO304" s="339"/>
      <c r="AP304" s="34"/>
      <c r="AQ304" s="34"/>
      <c r="AR304" s="34"/>
      <c r="AS304" s="34"/>
      <c r="AT304" s="34"/>
      <c r="BR304" s="34"/>
    </row>
    <row r="305" spans="1:70" x14ac:dyDescent="0.2">
      <c r="A305" s="102">
        <f>IF('ΔΙΑΦΟΡΑ ΠΡΟΙΟΝΤΑ'!A21="","",'ΔΙΑΦΟΡΑ ΠΡΟΙΟΝΤΑ'!A21)</f>
        <v>11</v>
      </c>
      <c r="B305" s="72" t="str">
        <f>IF('ΔΙΑΦΟΡΑ ΠΡΟΙΟΝΤΑ'!B21="","",'ΔΙΑΦΟΡΑ ΠΡΟΙΟΝΤΑ'!B21)</f>
        <v>SAILOR Αλάτι 500g (επιτραπέζιο πλαστικό )</v>
      </c>
      <c r="C305" s="198">
        <f>IF('ΔΙΑΦΟΡΑ ΠΡΟΙΟΝΤΑ'!C21="","",'ΔΙΑΦΟΡΑ ΠΡΟΙΟΝΤΑ'!C21)</f>
        <v>0.96</v>
      </c>
      <c r="D305" s="199" t="str">
        <f>IF('ΔΙΑΦΟΡΑ ΠΡΟΙΟΝΤΑ'!D21="","",'ΔΙΑΦΟΡΑ ΠΡΟΙΟΝΤΑ'!D21)</f>
        <v/>
      </c>
      <c r="E305" s="198" t="str">
        <f>IF('ΔΙΑΦΟΡΑ ΠΡΟΙΟΝΤΑ'!E21="","",'ΔΙΑΦΟΡΑ ΠΡΟΙΟΝΤΑ'!E21)</f>
        <v/>
      </c>
      <c r="F305" s="199" t="str">
        <f>IF('ΔΙΑΦΟΡΑ ΠΡΟΙΟΝΤΑ'!F21="","",'ΔΙΑΦΟΡΑ ΠΡΟΙΟΝΤΑ'!F21)</f>
        <v/>
      </c>
      <c r="G305" s="198" t="str">
        <f>IF('ΔΙΑΦΟΡΑ ΠΡΟΙΟΝΤΑ'!G21="","",'ΔΙΑΦΟΡΑ ΠΡΟΙΟΝΤΑ'!G21)</f>
        <v/>
      </c>
      <c r="H305" s="199" t="str">
        <f>IF('ΔΙΑΦΟΡΑ ΠΡΟΙΟΝΤΑ'!H21="","",'ΔΙΑΦΟΡΑ ΠΡΟΙΟΝΤΑ'!H21)</f>
        <v/>
      </c>
      <c r="I305" s="198">
        <f>IF('ΔΙΑΦΟΡΑ ΠΡΟΙΟΝΤΑ'!I21="","",'ΔΙΑΦΟΡΑ ΠΡΟΙΟΝΤΑ'!I21)</f>
        <v>0.96</v>
      </c>
      <c r="J305" s="199" t="str">
        <f>IF('ΔΙΑΦΟΡΑ ΠΡΟΙΟΝΤΑ'!J21="","",'ΔΙΑΦΟΡΑ ΠΡΟΙΟΝΤΑ'!J21)</f>
        <v/>
      </c>
      <c r="K305" s="66" t="str">
        <f t="shared" si="149"/>
        <v>DELETE</v>
      </c>
      <c r="L305" s="359">
        <v>0.96</v>
      </c>
      <c r="M305" s="360" t="s">
        <v>259</v>
      </c>
      <c r="N305" s="375">
        <f t="shared" si="151"/>
        <v>0.96</v>
      </c>
      <c r="O305" s="376" t="str">
        <f t="shared" si="152"/>
        <v/>
      </c>
      <c r="P305" s="361" t="s">
        <v>259</v>
      </c>
      <c r="Q305" s="361" t="s">
        <v>259</v>
      </c>
      <c r="R305" s="375" t="str">
        <f t="shared" si="153"/>
        <v/>
      </c>
      <c r="S305" s="379" t="str">
        <f t="shared" si="154"/>
        <v/>
      </c>
      <c r="T305" s="359" t="s">
        <v>259</v>
      </c>
      <c r="U305" s="360" t="s">
        <v>259</v>
      </c>
      <c r="V305" s="375" t="str">
        <f t="shared" si="155"/>
        <v/>
      </c>
      <c r="W305" s="379" t="str">
        <f t="shared" si="156"/>
        <v/>
      </c>
      <c r="X305" s="359">
        <v>0.96</v>
      </c>
      <c r="Y305" s="360" t="s">
        <v>259</v>
      </c>
      <c r="Z305" s="375">
        <f t="shared" si="157"/>
        <v>0.96</v>
      </c>
      <c r="AA305" s="381" t="str">
        <f t="shared" si="158"/>
        <v/>
      </c>
      <c r="AB305" s="271" t="str">
        <f t="shared" si="150"/>
        <v>DELETE</v>
      </c>
      <c r="AC305" s="282">
        <f t="shared" si="137"/>
        <v>0</v>
      </c>
      <c r="AD305" s="392" t="str">
        <f t="shared" si="138"/>
        <v/>
      </c>
      <c r="AE305" s="392" t="str">
        <f t="shared" si="139"/>
        <v/>
      </c>
      <c r="AF305" s="270">
        <f t="shared" si="140"/>
        <v>0</v>
      </c>
      <c r="AG305" s="256">
        <f t="shared" si="132"/>
        <v>0</v>
      </c>
      <c r="AH305" s="257">
        <f t="shared" si="133"/>
        <v>0</v>
      </c>
      <c r="AI305" s="258" t="str">
        <f t="shared" si="134"/>
        <v/>
      </c>
      <c r="AJ305" s="259">
        <f t="shared" si="135"/>
        <v>0.96</v>
      </c>
      <c r="AK305" s="351">
        <f t="shared" si="136"/>
        <v>0.96</v>
      </c>
      <c r="AL305" s="338"/>
      <c r="AM305" s="337"/>
      <c r="AN305" s="338"/>
      <c r="AO305" s="339"/>
      <c r="AP305" s="34"/>
      <c r="AQ305" s="34"/>
      <c r="AR305" s="34"/>
      <c r="AS305" s="34"/>
      <c r="AT305" s="34"/>
      <c r="BR305" s="34"/>
    </row>
    <row r="306" spans="1:70" x14ac:dyDescent="0.2">
      <c r="A306" s="102">
        <f>IF('ΔΙΑΦΟΡΑ ΠΡΟΙΟΝΤΑ'!A22="","",'ΔΙΑΦΟΡΑ ΠΡΟΙΟΝΤΑ'!A22)</f>
        <v>12</v>
      </c>
      <c r="B306" s="72" t="str">
        <f>IF('ΔΙΑΦΟΡΑ ΠΡΟΙΟΝΤΑ'!B22="","",'ΔΙΑΦΟΡΑ ΠΡΟΙΟΝΤΑ'!B22)</f>
        <v>SAXA Αλάτι 750g (επιτραπέζιο πλαστικό)</v>
      </c>
      <c r="C306" s="198">
        <f>IF('ΔΙΑΦΟΡΑ ΠΡΟΙΟΝΤΑ'!C22="","",'ΔΙΑΦΟΡΑ ΠΡΟΙΟΝΤΑ'!C22)</f>
        <v>0.79</v>
      </c>
      <c r="D306" s="199" t="str">
        <f>IF('ΔΙΑΦΟΡΑ ΠΡΟΙΟΝΤΑ'!D22="","",'ΔΙΑΦΟΡΑ ΠΡΟΙΟΝΤΑ'!D22)</f>
        <v/>
      </c>
      <c r="E306" s="198">
        <f>IF('ΔΙΑΦΟΡΑ ΠΡΟΙΟΝΤΑ'!E22="","",'ΔΙΑΦΟΡΑ ΠΡΟΙΟΝΤΑ'!E22)</f>
        <v>0.89</v>
      </c>
      <c r="F306" s="199" t="str">
        <f>IF('ΔΙΑΦΟΡΑ ΠΡΟΙΟΝΤΑ'!F22="","",'ΔΙΑΦΟΡΑ ΠΡΟΙΟΝΤΑ'!F22)</f>
        <v/>
      </c>
      <c r="G306" s="198">
        <f>IF('ΔΙΑΦΟΡΑ ΠΡΟΙΟΝΤΑ'!G22="","",'ΔΙΑΦΟΡΑ ΠΡΟΙΟΝΤΑ'!G22)</f>
        <v>0.79</v>
      </c>
      <c r="H306" s="199" t="str">
        <f>IF('ΔΙΑΦΟΡΑ ΠΡΟΙΟΝΤΑ'!H22="","",'ΔΙΑΦΟΡΑ ΠΡΟΙΟΝΤΑ'!H22)</f>
        <v/>
      </c>
      <c r="I306" s="198" t="str">
        <f>IF('ΔΙΑΦΟΡΑ ΠΡΟΙΟΝΤΑ'!I22="","",'ΔΙΑΦΟΡΑ ΠΡΟΙΟΝΤΑ'!I22)</f>
        <v/>
      </c>
      <c r="J306" s="199" t="str">
        <f>IF('ΔΙΑΦΟΡΑ ΠΡΟΙΟΝΤΑ'!J22="","",'ΔΙΑΦΟΡΑ ΠΡΟΙΟΝΤΑ'!J22)</f>
        <v/>
      </c>
      <c r="K306" s="66" t="str">
        <f t="shared" si="149"/>
        <v>DELETE</v>
      </c>
      <c r="L306" s="359">
        <v>0.79</v>
      </c>
      <c r="M306" s="360" t="s">
        <v>259</v>
      </c>
      <c r="N306" s="375">
        <f t="shared" si="151"/>
        <v>0.79</v>
      </c>
      <c r="O306" s="376" t="str">
        <f t="shared" si="152"/>
        <v/>
      </c>
      <c r="P306" s="361">
        <v>0.89</v>
      </c>
      <c r="Q306" s="361" t="s">
        <v>259</v>
      </c>
      <c r="R306" s="375">
        <f t="shared" si="153"/>
        <v>0.89</v>
      </c>
      <c r="S306" s="379" t="str">
        <f t="shared" si="154"/>
        <v/>
      </c>
      <c r="T306" s="359">
        <v>0.79</v>
      </c>
      <c r="U306" s="360" t="s">
        <v>259</v>
      </c>
      <c r="V306" s="375">
        <f t="shared" si="155"/>
        <v>0.79</v>
      </c>
      <c r="W306" s="379" t="str">
        <f t="shared" si="156"/>
        <v/>
      </c>
      <c r="X306" s="359" t="s">
        <v>259</v>
      </c>
      <c r="Y306" s="360" t="s">
        <v>259</v>
      </c>
      <c r="Z306" s="375" t="str">
        <f t="shared" si="157"/>
        <v/>
      </c>
      <c r="AA306" s="381" t="str">
        <f t="shared" si="158"/>
        <v/>
      </c>
      <c r="AB306" s="271" t="str">
        <f t="shared" si="150"/>
        <v>DELETE</v>
      </c>
      <c r="AC306" s="282">
        <f t="shared" si="137"/>
        <v>0</v>
      </c>
      <c r="AD306" s="392">
        <f t="shared" si="138"/>
        <v>0</v>
      </c>
      <c r="AE306" s="392">
        <f t="shared" si="139"/>
        <v>0</v>
      </c>
      <c r="AF306" s="270" t="str">
        <f t="shared" si="140"/>
        <v/>
      </c>
      <c r="AG306" s="256">
        <f t="shared" si="132"/>
        <v>9.9999999999999978E-2</v>
      </c>
      <c r="AH306" s="257">
        <f t="shared" si="133"/>
        <v>0.12658227848101267</v>
      </c>
      <c r="AI306" s="258" t="str">
        <f t="shared" si="134"/>
        <v/>
      </c>
      <c r="AJ306" s="259">
        <f t="shared" si="135"/>
        <v>0.89</v>
      </c>
      <c r="AK306" s="351">
        <f t="shared" si="136"/>
        <v>0.79</v>
      </c>
      <c r="AL306" s="338"/>
      <c r="AM306" s="337"/>
      <c r="AN306" s="338"/>
      <c r="AO306" s="339"/>
      <c r="AP306" s="34"/>
      <c r="AQ306" s="34"/>
      <c r="AR306" s="34"/>
      <c r="AS306" s="34"/>
      <c r="AT306" s="34"/>
      <c r="BR306" s="34"/>
    </row>
    <row r="307" spans="1:70" x14ac:dyDescent="0.2">
      <c r="A307" s="102">
        <f>IF('ΔΙΑΦΟΡΑ ΠΡΟΙΟΝΤΑ'!A23="","",'ΔΙΑΦΟΡΑ ΠΡΟΙΟΝΤΑ'!A23)</f>
        <v>13</v>
      </c>
      <c r="B307" s="72" t="str">
        <f>IF('ΔΙΑΦΟΡΑ ΠΡΟΙΟΝΤΑ'!B23="","",'ΔΙΑΦΟΡΑ ΠΡΟΙΟΝΤΑ'!B23)</f>
        <v>Ξύδι Πλατάνης 500cc</v>
      </c>
      <c r="C307" s="198">
        <f>IF('ΔΙΑΦΟΡΑ ΠΡΟΙΟΝΤΑ'!C23="","",'ΔΙΑΦΟΡΑ ΠΡΟΙΟΝΤΑ'!C23)</f>
        <v>0.78</v>
      </c>
      <c r="D307" s="199" t="str">
        <f>IF('ΔΙΑΦΟΡΑ ΠΡΟΙΟΝΤΑ'!D23="","",'ΔΙΑΦΟΡΑ ΠΡΟΙΟΝΤΑ'!D23)</f>
        <v/>
      </c>
      <c r="E307" s="198" t="str">
        <f>IF('ΔΙΑΦΟΡΑ ΠΡΟΙΟΝΤΑ'!E23="","",'ΔΙΑΦΟΡΑ ΠΡΟΙΟΝΤΑ'!E23)</f>
        <v/>
      </c>
      <c r="F307" s="199" t="str">
        <f>IF('ΔΙΑΦΟΡΑ ΠΡΟΙΟΝΤΑ'!F23="","",'ΔΙΑΦΟΡΑ ΠΡΟΙΟΝΤΑ'!F23)</f>
        <v/>
      </c>
      <c r="G307" s="198" t="str">
        <f>IF('ΔΙΑΦΟΡΑ ΠΡΟΙΟΝΤΑ'!G23="","",'ΔΙΑΦΟΡΑ ΠΡΟΙΟΝΤΑ'!G23)</f>
        <v/>
      </c>
      <c r="H307" s="199" t="str">
        <f>IF('ΔΙΑΦΟΡΑ ΠΡΟΙΟΝΤΑ'!H23="","",'ΔΙΑΦΟΡΑ ΠΡΟΙΟΝΤΑ'!H23)</f>
        <v/>
      </c>
      <c r="I307" s="198" t="str">
        <f>IF('ΔΙΑΦΟΡΑ ΠΡΟΙΟΝΤΑ'!I23="","",'ΔΙΑΦΟΡΑ ΠΡΟΙΟΝΤΑ'!I23)</f>
        <v/>
      </c>
      <c r="J307" s="199" t="str">
        <f>IF('ΔΙΑΦΟΡΑ ΠΡΟΙΟΝΤΑ'!J23="","",'ΔΙΑΦΟΡΑ ΠΡΟΙΟΝΤΑ'!J23)</f>
        <v/>
      </c>
      <c r="K307" s="66" t="str">
        <f t="shared" si="149"/>
        <v>DELETE</v>
      </c>
      <c r="L307" s="359">
        <v>0.78</v>
      </c>
      <c r="M307" s="360" t="s">
        <v>259</v>
      </c>
      <c r="N307" s="375">
        <f t="shared" si="151"/>
        <v>0.78</v>
      </c>
      <c r="O307" s="376" t="str">
        <f t="shared" si="152"/>
        <v/>
      </c>
      <c r="P307" s="361" t="s">
        <v>259</v>
      </c>
      <c r="Q307" s="361" t="s">
        <v>259</v>
      </c>
      <c r="R307" s="375" t="str">
        <f t="shared" si="153"/>
        <v/>
      </c>
      <c r="S307" s="379" t="str">
        <f t="shared" si="154"/>
        <v/>
      </c>
      <c r="T307" s="359" t="s">
        <v>259</v>
      </c>
      <c r="U307" s="360" t="s">
        <v>259</v>
      </c>
      <c r="V307" s="375" t="str">
        <f t="shared" si="155"/>
        <v/>
      </c>
      <c r="W307" s="379" t="str">
        <f t="shared" si="156"/>
        <v/>
      </c>
      <c r="X307" s="359" t="s">
        <v>259</v>
      </c>
      <c r="Y307" s="360" t="s">
        <v>259</v>
      </c>
      <c r="Z307" s="375" t="str">
        <f t="shared" si="157"/>
        <v/>
      </c>
      <c r="AA307" s="381" t="str">
        <f t="shared" si="158"/>
        <v/>
      </c>
      <c r="AB307" s="271" t="str">
        <f t="shared" si="150"/>
        <v>DELETE</v>
      </c>
      <c r="AC307" s="282">
        <f t="shared" si="137"/>
        <v>0</v>
      </c>
      <c r="AD307" s="392" t="str">
        <f t="shared" si="138"/>
        <v/>
      </c>
      <c r="AE307" s="392" t="str">
        <f t="shared" si="139"/>
        <v/>
      </c>
      <c r="AF307" s="270" t="str">
        <f t="shared" si="140"/>
        <v/>
      </c>
      <c r="AG307" s="256">
        <f t="shared" si="132"/>
        <v>0</v>
      </c>
      <c r="AH307" s="257">
        <f t="shared" si="133"/>
        <v>0</v>
      </c>
      <c r="AI307" s="258" t="str">
        <f t="shared" si="134"/>
        <v/>
      </c>
      <c r="AJ307" s="259">
        <f t="shared" si="135"/>
        <v>0.78</v>
      </c>
      <c r="AK307" s="351">
        <f t="shared" si="136"/>
        <v>0.78</v>
      </c>
      <c r="AL307" s="338"/>
      <c r="AM307" s="337"/>
      <c r="AN307" s="338"/>
      <c r="AO307" s="339"/>
      <c r="AP307" s="34"/>
      <c r="AQ307" s="34"/>
      <c r="AR307" s="34"/>
      <c r="AS307" s="34"/>
      <c r="AT307" s="34"/>
      <c r="BR307" s="34"/>
    </row>
    <row r="308" spans="1:70" x14ac:dyDescent="0.2">
      <c r="A308" s="102">
        <f>IF('ΔΙΑΦΟΡΑ ΠΡΟΙΟΝΤΑ'!A24="","",'ΔΙΑΦΟΡΑ ΠΡΟΙΟΝΤΑ'!A24)</f>
        <v>14</v>
      </c>
      <c r="B308" s="72" t="str">
        <f>IF('ΔΙΑΦΟΡΑ ΠΡΟΙΟΝΤΑ'!B24="","",'ΔΙΑΦΟΡΑ ΠΡΟΙΟΝΤΑ'!B24)</f>
        <v>PRESTO Μανιταράκια ολόκληρα 400g</v>
      </c>
      <c r="C308" s="198" t="str">
        <f>IF('ΔΙΑΦΟΡΑ ΠΡΟΙΟΝΤΑ'!C24="","",'ΔΙΑΦΟΡΑ ΠΡΟΙΟΝΤΑ'!C24)</f>
        <v/>
      </c>
      <c r="D308" s="199" t="str">
        <f>IF('ΔΙΑΦΟΡΑ ΠΡΟΙΟΝΤΑ'!D24="","",'ΔΙΑΦΟΡΑ ΠΡΟΙΟΝΤΑ'!D24)</f>
        <v/>
      </c>
      <c r="E308" s="198" t="str">
        <f>IF('ΔΙΑΦΟΡΑ ΠΡΟΙΟΝΤΑ'!E24="","",'ΔΙΑΦΟΡΑ ΠΡΟΙΟΝΤΑ'!E24)</f>
        <v/>
      </c>
      <c r="F308" s="199" t="str">
        <f>IF('ΔΙΑΦΟΡΑ ΠΡΟΙΟΝΤΑ'!F24="","",'ΔΙΑΦΟΡΑ ΠΡΟΙΟΝΤΑ'!F24)</f>
        <v/>
      </c>
      <c r="G308" s="198" t="str">
        <f>IF('ΔΙΑΦΟΡΑ ΠΡΟΙΟΝΤΑ'!G24="","",'ΔΙΑΦΟΡΑ ΠΡΟΙΟΝΤΑ'!G24)</f>
        <v/>
      </c>
      <c r="H308" s="199" t="str">
        <f>IF('ΔΙΑΦΟΡΑ ΠΡΟΙΟΝΤΑ'!H24="","",'ΔΙΑΦΟΡΑ ΠΡΟΙΟΝΤΑ'!H24)</f>
        <v/>
      </c>
      <c r="I308" s="198">
        <f>IF('ΔΙΑΦΟΡΑ ΠΡΟΙΟΝΤΑ'!I24="","",'ΔΙΑΦΟΡΑ ΠΡΟΙΟΝΤΑ'!I24)</f>
        <v>1.93</v>
      </c>
      <c r="J308" s="199" t="str">
        <f>IF('ΔΙΑΦΟΡΑ ΠΡΟΙΟΝΤΑ'!J24="","",'ΔΙΑΦΟΡΑ ΠΡΟΙΟΝΤΑ'!J24)</f>
        <v/>
      </c>
      <c r="K308" s="66" t="str">
        <f t="shared" si="149"/>
        <v>DELETE</v>
      </c>
      <c r="L308" s="359" t="s">
        <v>259</v>
      </c>
      <c r="M308" s="360" t="s">
        <v>259</v>
      </c>
      <c r="N308" s="375" t="str">
        <f t="shared" si="151"/>
        <v/>
      </c>
      <c r="O308" s="376" t="str">
        <f t="shared" si="152"/>
        <v/>
      </c>
      <c r="P308" s="361" t="s">
        <v>259</v>
      </c>
      <c r="Q308" s="361" t="s">
        <v>259</v>
      </c>
      <c r="R308" s="375" t="str">
        <f t="shared" si="153"/>
        <v/>
      </c>
      <c r="S308" s="379" t="str">
        <f t="shared" si="154"/>
        <v/>
      </c>
      <c r="T308" s="359" t="s">
        <v>259</v>
      </c>
      <c r="U308" s="360" t="s">
        <v>259</v>
      </c>
      <c r="V308" s="375" t="str">
        <f t="shared" si="155"/>
        <v/>
      </c>
      <c r="W308" s="379" t="str">
        <f t="shared" si="156"/>
        <v/>
      </c>
      <c r="X308" s="359">
        <v>1.93</v>
      </c>
      <c r="Y308" s="360" t="s">
        <v>259</v>
      </c>
      <c r="Z308" s="375">
        <f t="shared" si="157"/>
        <v>1.93</v>
      </c>
      <c r="AA308" s="381" t="str">
        <f t="shared" si="158"/>
        <v/>
      </c>
      <c r="AB308" s="271" t="str">
        <f t="shared" si="150"/>
        <v>DELETE</v>
      </c>
      <c r="AC308" s="282" t="str">
        <f t="shared" si="137"/>
        <v/>
      </c>
      <c r="AD308" s="392" t="str">
        <f t="shared" si="138"/>
        <v/>
      </c>
      <c r="AE308" s="392" t="str">
        <f t="shared" si="139"/>
        <v/>
      </c>
      <c r="AF308" s="270">
        <f t="shared" si="140"/>
        <v>0</v>
      </c>
      <c r="AG308" s="256">
        <f t="shared" si="132"/>
        <v>0</v>
      </c>
      <c r="AH308" s="257">
        <f t="shared" si="133"/>
        <v>0</v>
      </c>
      <c r="AI308" s="258" t="str">
        <f t="shared" si="134"/>
        <v/>
      </c>
      <c r="AJ308" s="259">
        <f t="shared" si="135"/>
        <v>1.93</v>
      </c>
      <c r="AK308" s="351">
        <f t="shared" si="136"/>
        <v>1.93</v>
      </c>
      <c r="AL308" s="338"/>
      <c r="AM308" s="337"/>
      <c r="AN308" s="338"/>
      <c r="AO308" s="339"/>
      <c r="AP308" s="34"/>
      <c r="AQ308" s="34"/>
      <c r="AR308" s="34"/>
      <c r="AS308" s="34"/>
      <c r="AT308" s="34"/>
      <c r="BR308" s="34"/>
    </row>
    <row r="309" spans="1:70" x14ac:dyDescent="0.2">
      <c r="A309" s="102">
        <f>IF('ΔΙΑΦΟΡΑ ΠΡΟΙΟΝΤΑ'!A25="","",'ΔΙΑΦΟΡΑ ΠΡΟΙΟΝΤΑ'!A25)</f>
        <v>15</v>
      </c>
      <c r="B309" s="72" t="str">
        <f>IF('ΔΙΑΦΟΡΑ ΠΡΟΙΟΝΤΑ'!B25="","",'ΔΙΑΦΟΡΑ ΠΡΟΙΟΝΤΑ'!B25)</f>
        <v>Γκάζι 10kg</v>
      </c>
      <c r="C309" s="198">
        <f>IF('ΔΙΑΦΟΡΑ ΠΡΟΙΟΝΤΑ'!C25="","",'ΔΙΑΦΟΡΑ ΠΡΟΙΟΝΤΑ'!C25)</f>
        <v>13</v>
      </c>
      <c r="D309" s="199" t="str">
        <f>IF('ΔΙΑΦΟΡΑ ΠΡΟΙΟΝΤΑ'!D25="","",'ΔΙΑΦΟΡΑ ΠΡΟΙΟΝΤΑ'!D25)</f>
        <v/>
      </c>
      <c r="E309" s="198">
        <f>IF('ΔΙΑΦΟΡΑ ΠΡΟΙΟΝΤΑ'!E25="","",'ΔΙΑΦΟΡΑ ΠΡΟΙΟΝΤΑ'!E25)</f>
        <v>13.3</v>
      </c>
      <c r="F309" s="199" t="str">
        <f>IF('ΔΙΑΦΟΡΑ ΠΡΟΙΟΝΤΑ'!F25="","",'ΔΙΑΦΟΡΑ ΠΡΟΙΟΝΤΑ'!F25)</f>
        <v/>
      </c>
      <c r="G309" s="198">
        <f>IF('ΔΙΑΦΟΡΑ ΠΡΟΙΟΝΤΑ'!G25="","",'ΔΙΑΦΟΡΑ ΠΡΟΙΟΝΤΑ'!G25)</f>
        <v>13</v>
      </c>
      <c r="H309" s="199" t="str">
        <f>IF('ΔΙΑΦΟΡΑ ΠΡΟΙΟΝΤΑ'!H25="","",'ΔΙΑΦΟΡΑ ΠΡΟΙΟΝΤΑ'!H25)</f>
        <v/>
      </c>
      <c r="I309" s="198">
        <f>IF('ΔΙΑΦΟΡΑ ΠΡΟΙΟΝΤΑ'!I25="","",'ΔΙΑΦΟΡΑ ΠΡΟΙΟΝΤΑ'!I25)</f>
        <v>12.8</v>
      </c>
      <c r="J309" s="199" t="str">
        <f>IF('ΔΙΑΦΟΡΑ ΠΡΟΙΟΝΤΑ'!J25="","",'ΔΙΑΦΟΡΑ ΠΡΟΙΟΝΤΑ'!J25)</f>
        <v/>
      </c>
      <c r="K309" s="66" t="str">
        <f t="shared" si="149"/>
        <v/>
      </c>
      <c r="L309" s="359">
        <v>13</v>
      </c>
      <c r="M309" s="360" t="s">
        <v>259</v>
      </c>
      <c r="N309" s="375">
        <f t="shared" si="151"/>
        <v>13</v>
      </c>
      <c r="O309" s="376" t="str">
        <f t="shared" si="152"/>
        <v/>
      </c>
      <c r="P309" s="361">
        <v>13.3</v>
      </c>
      <c r="Q309" s="361" t="s">
        <v>259</v>
      </c>
      <c r="R309" s="375">
        <f t="shared" si="153"/>
        <v>13.3</v>
      </c>
      <c r="S309" s="379" t="str">
        <f t="shared" si="154"/>
        <v/>
      </c>
      <c r="T309" s="359">
        <v>13</v>
      </c>
      <c r="U309" s="360" t="s">
        <v>259</v>
      </c>
      <c r="V309" s="375">
        <f t="shared" si="155"/>
        <v>13</v>
      </c>
      <c r="W309" s="379" t="str">
        <f t="shared" si="156"/>
        <v/>
      </c>
      <c r="X309" s="359">
        <v>12.8</v>
      </c>
      <c r="Y309" s="360" t="s">
        <v>259</v>
      </c>
      <c r="Z309" s="375">
        <f t="shared" si="157"/>
        <v>12.8</v>
      </c>
      <c r="AA309" s="381" t="str">
        <f t="shared" si="158"/>
        <v/>
      </c>
      <c r="AB309" s="271" t="str">
        <f t="shared" si="150"/>
        <v/>
      </c>
      <c r="AC309" s="282">
        <f t="shared" si="137"/>
        <v>0</v>
      </c>
      <c r="AD309" s="392">
        <f t="shared" si="138"/>
        <v>0</v>
      </c>
      <c r="AE309" s="392">
        <f t="shared" si="139"/>
        <v>0</v>
      </c>
      <c r="AF309" s="270">
        <f t="shared" si="140"/>
        <v>0</v>
      </c>
      <c r="AG309" s="256">
        <f t="shared" si="132"/>
        <v>0.5</v>
      </c>
      <c r="AH309" s="257">
        <f t="shared" si="133"/>
        <v>3.90625E-2</v>
      </c>
      <c r="AI309" s="258" t="str">
        <f t="shared" si="134"/>
        <v/>
      </c>
      <c r="AJ309" s="259">
        <f t="shared" si="135"/>
        <v>13.3</v>
      </c>
      <c r="AK309" s="351">
        <f t="shared" si="136"/>
        <v>12.8</v>
      </c>
      <c r="AL309" s="338"/>
      <c r="AM309" s="337"/>
      <c r="AN309" s="338"/>
      <c r="AO309" s="339"/>
      <c r="AP309" s="34"/>
      <c r="AQ309" s="34"/>
      <c r="AR309" s="34"/>
      <c r="AS309" s="34"/>
      <c r="AT309" s="34"/>
      <c r="BR309" s="34"/>
    </row>
    <row r="310" spans="1:70" x14ac:dyDescent="0.2">
      <c r="A310" s="102">
        <f>IF('ΔΙΑΦΟΡΑ ΠΡΟΙΟΝΤΑ'!A26="","",'ΔΙΑΦΟΡΑ ΠΡΟΙΟΝΤΑ'!A26)</f>
        <v>16</v>
      </c>
      <c r="B310" s="72" t="str">
        <f>IF('ΔΙΑΦΟΡΑ ΠΡΟΙΟΝΤΑ'!B26="","",'ΔΙΑΦΟΡΑ ΠΡΟΙΟΝΤΑ'!B26)</f>
        <v>Μπαταρίες DURACELL AAx4</v>
      </c>
      <c r="C310" s="198">
        <f>IF('ΔΙΑΦΟΡΑ ΠΡΟΙΟΝΤΑ'!C26="","",'ΔΙΑΦΟΡΑ ΠΡΟΙΟΝΤΑ'!C26)</f>
        <v>2.36</v>
      </c>
      <c r="D310" s="199" t="str">
        <f>IF('ΔΙΑΦΟΡΑ ΠΡΟΙΟΝΤΑ'!D26="","",'ΔΙΑΦΟΡΑ ΠΡΟΙΟΝΤΑ'!D26)</f>
        <v/>
      </c>
      <c r="E310" s="198">
        <f>IF('ΔΙΑΦΟΡΑ ΠΡΟΙΟΝΤΑ'!E26="","",'ΔΙΑΦΟΡΑ ΠΡΟΙΟΝΤΑ'!E26)</f>
        <v>4.45</v>
      </c>
      <c r="F310" s="199" t="str">
        <f>IF('ΔΙΑΦΟΡΑ ΠΡΟΙΟΝΤΑ'!F26="","",'ΔΙΑΦΟΡΑ ΠΡΟΙΟΝΤΑ'!F26)</f>
        <v/>
      </c>
      <c r="G310" s="198" t="str">
        <f>IF('ΔΙΑΦΟΡΑ ΠΡΟΙΟΝΤΑ'!G26="","",'ΔΙΑΦΟΡΑ ΠΡΟΙΟΝΤΑ'!G26)</f>
        <v/>
      </c>
      <c r="H310" s="199" t="str">
        <f>IF('ΔΙΑΦΟΡΑ ΠΡΟΙΟΝΤΑ'!H26="","",'ΔΙΑΦΟΡΑ ΠΡΟΙΟΝΤΑ'!H26)</f>
        <v/>
      </c>
      <c r="I310" s="198">
        <f>IF('ΔΙΑΦΟΡΑ ΠΡΟΙΟΝΤΑ'!I26="","",'ΔΙΑΦΟΡΑ ΠΡΟΙΟΝΤΑ'!I26)</f>
        <v>2.8</v>
      </c>
      <c r="J310" s="199" t="str">
        <f>IF('ΔΙΑΦΟΡΑ ΠΡΟΙΟΝΤΑ'!J26="","",'ΔΙΑΦΟΡΑ ΠΡΟΙΟΝΤΑ'!J26)</f>
        <v/>
      </c>
      <c r="K310" s="66" t="str">
        <f t="shared" si="149"/>
        <v>DELETE</v>
      </c>
      <c r="L310" s="359">
        <v>2.36</v>
      </c>
      <c r="M310" s="360" t="s">
        <v>259</v>
      </c>
      <c r="N310" s="375">
        <f t="shared" si="151"/>
        <v>2.36</v>
      </c>
      <c r="O310" s="376" t="str">
        <f t="shared" si="152"/>
        <v/>
      </c>
      <c r="P310" s="361">
        <v>4.45</v>
      </c>
      <c r="Q310" s="361" t="s">
        <v>259</v>
      </c>
      <c r="R310" s="375">
        <f t="shared" si="153"/>
        <v>4.45</v>
      </c>
      <c r="S310" s="379" t="str">
        <f t="shared" si="154"/>
        <v/>
      </c>
      <c r="T310" s="359" t="s">
        <v>259</v>
      </c>
      <c r="U310" s="360" t="s">
        <v>259</v>
      </c>
      <c r="V310" s="375" t="str">
        <f t="shared" si="155"/>
        <v/>
      </c>
      <c r="W310" s="379" t="str">
        <f t="shared" si="156"/>
        <v/>
      </c>
      <c r="X310" s="359">
        <v>2.75</v>
      </c>
      <c r="Y310" s="360" t="s">
        <v>259</v>
      </c>
      <c r="Z310" s="375">
        <f t="shared" si="157"/>
        <v>2.8</v>
      </c>
      <c r="AA310" s="381" t="str">
        <f t="shared" si="158"/>
        <v/>
      </c>
      <c r="AB310" s="271" t="str">
        <f t="shared" si="150"/>
        <v>DELETE</v>
      </c>
      <c r="AC310" s="282">
        <f t="shared" si="137"/>
        <v>0</v>
      </c>
      <c r="AD310" s="392">
        <f t="shared" si="138"/>
        <v>0</v>
      </c>
      <c r="AE310" s="392" t="str">
        <f t="shared" si="139"/>
        <v/>
      </c>
      <c r="AF310" s="270">
        <f t="shared" si="140"/>
        <v>4.9999999999999822E-2</v>
      </c>
      <c r="AG310" s="256">
        <f t="shared" si="132"/>
        <v>2.0900000000000003</v>
      </c>
      <c r="AH310" s="257">
        <f t="shared" si="133"/>
        <v>0.88559322033898313</v>
      </c>
      <c r="AI310" s="258" t="str">
        <f t="shared" si="134"/>
        <v>WARNING</v>
      </c>
      <c r="AJ310" s="259">
        <f t="shared" si="135"/>
        <v>4.45</v>
      </c>
      <c r="AK310" s="351">
        <f t="shared" si="136"/>
        <v>2.36</v>
      </c>
      <c r="AL310" s="338" t="s">
        <v>373</v>
      </c>
      <c r="AM310" s="337"/>
      <c r="AN310" s="338"/>
      <c r="AO310" s="339"/>
      <c r="AP310" s="34"/>
      <c r="AQ310" s="34"/>
      <c r="AR310" s="34"/>
      <c r="AS310" s="34"/>
      <c r="AT310" s="34"/>
      <c r="BR310" s="34"/>
    </row>
    <row r="311" spans="1:70" x14ac:dyDescent="0.2">
      <c r="A311" s="102">
        <f>IF('ΔΙΑΦΟΡΑ ΠΡΟΙΟΝΤΑ'!A27="","",'ΔΙΑΦΟΡΑ ΠΡΟΙΟΝΤΑ'!A27)</f>
        <v>17</v>
      </c>
      <c r="B311" s="72" t="str">
        <f>IF('ΔΙΑΦΟΡΑ ΠΡΟΙΟΝΤΑ'!B27="","",'ΔΙΑΦΟΡΑ ΠΡΟΙΟΝΤΑ'!B27)</f>
        <v>ΛΑΪΚΟΥ Αφρόζα Sherbet 227g</v>
      </c>
      <c r="C311" s="198">
        <f>IF('ΔΙΑΦΟΡΑ ΠΡΟΙΟΝΤΑ'!C27="","",'ΔΙΑΦΟΡΑ ΠΡΟΙΟΝΤΑ'!C27)</f>
        <v>1.92</v>
      </c>
      <c r="D311" s="199" t="str">
        <f>IF('ΔΙΑΦΟΡΑ ΠΡΟΙΟΝΤΑ'!D27="","",'ΔΙΑΦΟΡΑ ΠΡΟΙΟΝΤΑ'!D27)</f>
        <v/>
      </c>
      <c r="E311" s="198">
        <f>IF('ΔΙΑΦΟΡΑ ΠΡΟΙΟΝΤΑ'!E27="","",'ΔΙΑΦΟΡΑ ΠΡΟΙΟΝΤΑ'!E27)</f>
        <v>1.92</v>
      </c>
      <c r="F311" s="199" t="str">
        <f>IF('ΔΙΑΦΟΡΑ ΠΡΟΙΟΝΤΑ'!F27="","",'ΔΙΑΦΟΡΑ ΠΡΟΙΟΝΤΑ'!F27)</f>
        <v/>
      </c>
      <c r="G311" s="198">
        <f>IF('ΔΙΑΦΟΡΑ ΠΡΟΙΟΝΤΑ'!G27="","",'ΔΙΑΦΟΡΑ ΠΡΟΙΟΝΤΑ'!G27)</f>
        <v>1.88</v>
      </c>
      <c r="H311" s="199" t="str">
        <f>IF('ΔΙΑΦΟΡΑ ΠΡΟΙΟΝΤΑ'!H27="","",'ΔΙΑΦΟΡΑ ΠΡΟΙΟΝΤΑ'!H27)</f>
        <v/>
      </c>
      <c r="I311" s="198">
        <f>IF('ΔΙΑΦΟΡΑ ΠΡΟΙΟΝΤΑ'!I27="","",'ΔΙΑΦΟΡΑ ΠΡΟΙΟΝΤΑ'!I27)</f>
        <v>1.83</v>
      </c>
      <c r="J311" s="199" t="str">
        <f>IF('ΔΙΑΦΟΡΑ ΠΡΟΙΟΝΤΑ'!J27="","",'ΔΙΑΦΟΡΑ ΠΡΟΙΟΝΤΑ'!J27)</f>
        <v/>
      </c>
      <c r="K311" s="66" t="str">
        <f t="shared" si="149"/>
        <v/>
      </c>
      <c r="L311" s="359">
        <v>1.92</v>
      </c>
      <c r="M311" s="360" t="s">
        <v>259</v>
      </c>
      <c r="N311" s="375">
        <f t="shared" si="151"/>
        <v>1.92</v>
      </c>
      <c r="O311" s="376" t="str">
        <f t="shared" si="152"/>
        <v/>
      </c>
      <c r="P311" s="361">
        <v>1.92</v>
      </c>
      <c r="Q311" s="361" t="s">
        <v>259</v>
      </c>
      <c r="R311" s="375">
        <f t="shared" si="153"/>
        <v>1.92</v>
      </c>
      <c r="S311" s="379" t="str">
        <f t="shared" si="154"/>
        <v/>
      </c>
      <c r="T311" s="359">
        <v>1.88</v>
      </c>
      <c r="U311" s="360" t="s">
        <v>259</v>
      </c>
      <c r="V311" s="375">
        <f t="shared" si="155"/>
        <v>1.88</v>
      </c>
      <c r="W311" s="379" t="str">
        <f t="shared" si="156"/>
        <v/>
      </c>
      <c r="X311" s="359">
        <v>1.83</v>
      </c>
      <c r="Y311" s="360" t="s">
        <v>259</v>
      </c>
      <c r="Z311" s="375">
        <f t="shared" si="157"/>
        <v>1.83</v>
      </c>
      <c r="AA311" s="381" t="str">
        <f t="shared" si="158"/>
        <v/>
      </c>
      <c r="AB311" s="271" t="str">
        <f t="shared" si="150"/>
        <v/>
      </c>
      <c r="AC311" s="282">
        <f t="shared" si="137"/>
        <v>0</v>
      </c>
      <c r="AD311" s="392">
        <f t="shared" si="138"/>
        <v>0</v>
      </c>
      <c r="AE311" s="392">
        <f t="shared" si="139"/>
        <v>0</v>
      </c>
      <c r="AF311" s="270">
        <f t="shared" si="140"/>
        <v>0</v>
      </c>
      <c r="AG311" s="256">
        <f t="shared" si="132"/>
        <v>8.9999999999999858E-2</v>
      </c>
      <c r="AH311" s="257">
        <f t="shared" si="133"/>
        <v>4.9180327868852292E-2</v>
      </c>
      <c r="AI311" s="258" t="str">
        <f t="shared" si="134"/>
        <v/>
      </c>
      <c r="AJ311" s="259">
        <f t="shared" si="135"/>
        <v>1.92</v>
      </c>
      <c r="AK311" s="351">
        <f t="shared" si="136"/>
        <v>1.83</v>
      </c>
      <c r="AL311" s="338"/>
      <c r="AM311" s="337"/>
      <c r="AN311" s="338"/>
      <c r="AO311" s="339"/>
      <c r="AP311" s="34"/>
      <c r="AQ311" s="34"/>
      <c r="AR311" s="34"/>
      <c r="AS311" s="34"/>
      <c r="AT311" s="34"/>
      <c r="BR311" s="34"/>
    </row>
    <row r="312" spans="1:70" x14ac:dyDescent="0.2">
      <c r="A312" s="102">
        <f>IF('ΔΙΑΦΟΡΑ ΠΡΟΙΟΝΤΑ'!A28="","",'ΔΙΑΦΟΡΑ ΠΡΟΙΟΝΤΑ'!A28)</f>
        <v>18</v>
      </c>
      <c r="B312" s="72" t="str">
        <f>IF('ΔΙΑΦΟΡΑ ΠΡΟΙΟΝΤΑ'!B28="","",'ΔΙΑΦΟΡΑ ΠΡΟΙΟΝΤΑ'!B28)</f>
        <v>SANITAS Αλουμινόχαρτο 30m</v>
      </c>
      <c r="C312" s="198" t="str">
        <f>IF('ΔΙΑΦΟΡΑ ΠΡΟΙΟΝΤΑ'!C28="","",'ΔΙΑΦΟΡΑ ΠΡΟΙΟΝΤΑ'!C28)</f>
        <v/>
      </c>
      <c r="D312" s="199" t="str">
        <f>IF('ΔΙΑΦΟΡΑ ΠΡΟΙΟΝΤΑ'!D28="","",'ΔΙΑΦΟΡΑ ΠΡΟΙΟΝΤΑ'!D28)</f>
        <v/>
      </c>
      <c r="E312" s="198">
        <f>IF('ΔΙΑΦΟΡΑ ΠΡΟΙΟΝΤΑ'!E28="","",'ΔΙΑΦΟΡΑ ΠΡΟΙΟΝΤΑ'!E28)</f>
        <v>3.45</v>
      </c>
      <c r="F312" s="199" t="str">
        <f>IF('ΔΙΑΦΟΡΑ ΠΡΟΙΟΝΤΑ'!F28="","",'ΔΙΑΦΟΡΑ ΠΡΟΙΟΝΤΑ'!F28)</f>
        <v>*</v>
      </c>
      <c r="G312" s="198" t="str">
        <f>IF('ΔΙΑΦΟΡΑ ΠΡΟΙΟΝΤΑ'!G28="","",'ΔΙΑΦΟΡΑ ΠΡΟΙΟΝΤΑ'!G28)</f>
        <v/>
      </c>
      <c r="H312" s="199" t="str">
        <f>IF('ΔΙΑΦΟΡΑ ΠΡΟΙΟΝΤΑ'!H28="","",'ΔΙΑΦΟΡΑ ΠΡΟΙΟΝΤΑ'!H28)</f>
        <v/>
      </c>
      <c r="I312" s="198" t="str">
        <f>IF('ΔΙΑΦΟΡΑ ΠΡΟΙΟΝΤΑ'!I28="","",'ΔΙΑΦΟΡΑ ΠΡΟΙΟΝΤΑ'!I28)</f>
        <v/>
      </c>
      <c r="J312" s="199" t="str">
        <f>IF('ΔΙΑΦΟΡΑ ΠΡΟΙΟΝΤΑ'!J28="","",'ΔΙΑΦΟΡΑ ΠΡΟΙΟΝΤΑ'!J28)</f>
        <v/>
      </c>
      <c r="K312" s="66" t="str">
        <f t="shared" si="149"/>
        <v>DELETE</v>
      </c>
      <c r="L312" s="359" t="s">
        <v>259</v>
      </c>
      <c r="M312" s="360" t="s">
        <v>259</v>
      </c>
      <c r="N312" s="375" t="str">
        <f t="shared" si="151"/>
        <v/>
      </c>
      <c r="O312" s="376" t="str">
        <f t="shared" si="152"/>
        <v/>
      </c>
      <c r="P312" s="361">
        <v>3.45</v>
      </c>
      <c r="Q312" s="361" t="s">
        <v>258</v>
      </c>
      <c r="R312" s="375">
        <f t="shared" si="153"/>
        <v>3.45</v>
      </c>
      <c r="S312" s="379" t="str">
        <f t="shared" si="154"/>
        <v>*</v>
      </c>
      <c r="T312" s="359" t="s">
        <v>259</v>
      </c>
      <c r="U312" s="360" t="s">
        <v>259</v>
      </c>
      <c r="V312" s="375" t="str">
        <f t="shared" si="155"/>
        <v/>
      </c>
      <c r="W312" s="379" t="str">
        <f t="shared" si="156"/>
        <v/>
      </c>
      <c r="X312" s="359" t="s">
        <v>259</v>
      </c>
      <c r="Y312" s="360" t="s">
        <v>259</v>
      </c>
      <c r="Z312" s="375" t="str">
        <f t="shared" si="157"/>
        <v/>
      </c>
      <c r="AA312" s="381" t="str">
        <f t="shared" si="158"/>
        <v/>
      </c>
      <c r="AB312" s="271" t="str">
        <f t="shared" si="150"/>
        <v>DELETE</v>
      </c>
      <c r="AC312" s="282" t="str">
        <f t="shared" si="137"/>
        <v/>
      </c>
      <c r="AD312" s="392">
        <f t="shared" si="138"/>
        <v>0</v>
      </c>
      <c r="AE312" s="392" t="str">
        <f t="shared" si="139"/>
        <v/>
      </c>
      <c r="AF312" s="270" t="str">
        <f t="shared" si="140"/>
        <v/>
      </c>
      <c r="AG312" s="256">
        <f t="shared" si="132"/>
        <v>0</v>
      </c>
      <c r="AH312" s="257">
        <f t="shared" si="133"/>
        <v>0</v>
      </c>
      <c r="AI312" s="258" t="str">
        <f t="shared" si="134"/>
        <v/>
      </c>
      <c r="AJ312" s="259">
        <f t="shared" si="135"/>
        <v>3.45</v>
      </c>
      <c r="AK312" s="351">
        <f t="shared" si="136"/>
        <v>3.45</v>
      </c>
      <c r="AL312" s="338"/>
      <c r="AM312" s="337"/>
      <c r="AN312" s="338"/>
      <c r="AO312" s="339"/>
      <c r="AP312" s="34"/>
      <c r="AQ312" s="34"/>
      <c r="AR312" s="34"/>
      <c r="AS312" s="34"/>
      <c r="AT312" s="34"/>
      <c r="BR312" s="34"/>
    </row>
    <row r="313" spans="1:70" x14ac:dyDescent="0.2">
      <c r="A313" s="102">
        <f>IF('ΔΙΑΦΟΡΑ ΠΡΟΙΟΝΤΑ'!A29="","",'ΔΙΑΦΟΡΑ ΠΡΟΙΟΝΤΑ'!A29)</f>
        <v>19</v>
      </c>
      <c r="B313" s="72" t="str">
        <f>IF('ΔΙΑΦΟΡΑ ΠΡΟΙΟΝΤΑ'!B29="","",'ΔΙΑΦΟΡΑ ΠΡΟΙΟΝΤΑ'!B29)</f>
        <v>SANITAS διαφανής μεμβράνη 30x30 cm</v>
      </c>
      <c r="C313" s="198" t="str">
        <f>IF('ΔΙΑΦΟΡΑ ΠΡΟΙΟΝΤΑ'!C29="","",'ΔΙΑΦΟΡΑ ΠΡΟΙΟΝΤΑ'!C29)</f>
        <v/>
      </c>
      <c r="D313" s="199" t="str">
        <f>IF('ΔΙΑΦΟΡΑ ΠΡΟΙΟΝΤΑ'!D29="","",'ΔΙΑΦΟΡΑ ΠΡΟΙΟΝΤΑ'!D29)</f>
        <v/>
      </c>
      <c r="E313" s="198">
        <f>IF('ΔΙΑΦΟΡΑ ΠΡΟΙΟΝΤΑ'!E29="","",'ΔΙΑΦΟΡΑ ΠΡΟΙΟΝΤΑ'!E29)</f>
        <v>1.5</v>
      </c>
      <c r="F313" s="199" t="str">
        <f>IF('ΔΙΑΦΟΡΑ ΠΡΟΙΟΝΤΑ'!F29="","",'ΔΙΑΦΟΡΑ ΠΡΟΙΟΝΤΑ'!F29)</f>
        <v/>
      </c>
      <c r="G313" s="198" t="str">
        <f>IF('ΔΙΑΦΟΡΑ ΠΡΟΙΟΝΤΑ'!G29="","",'ΔΙΑΦΟΡΑ ΠΡΟΙΟΝΤΑ'!G29)</f>
        <v/>
      </c>
      <c r="H313" s="199" t="str">
        <f>IF('ΔΙΑΦΟΡΑ ΠΡΟΙΟΝΤΑ'!H29="","",'ΔΙΑΦΟΡΑ ΠΡΟΙΟΝΤΑ'!H29)</f>
        <v/>
      </c>
      <c r="I313" s="198" t="str">
        <f>IF('ΔΙΑΦΟΡΑ ΠΡΟΙΟΝΤΑ'!I29="","",'ΔΙΑΦΟΡΑ ΠΡΟΙΟΝΤΑ'!I29)</f>
        <v/>
      </c>
      <c r="J313" s="199" t="str">
        <f>IF('ΔΙΑΦΟΡΑ ΠΡΟΙΟΝΤΑ'!J29="","",'ΔΙΑΦΟΡΑ ΠΡΟΙΟΝΤΑ'!J29)</f>
        <v/>
      </c>
      <c r="K313" s="66" t="str">
        <f t="shared" si="149"/>
        <v>DELETE</v>
      </c>
      <c r="L313" s="359" t="s">
        <v>259</v>
      </c>
      <c r="M313" s="360" t="s">
        <v>259</v>
      </c>
      <c r="N313" s="375" t="str">
        <f t="shared" si="151"/>
        <v/>
      </c>
      <c r="O313" s="376" t="str">
        <f t="shared" si="152"/>
        <v/>
      </c>
      <c r="P313" s="361">
        <v>1.5</v>
      </c>
      <c r="Q313" s="361" t="s">
        <v>259</v>
      </c>
      <c r="R313" s="375">
        <f t="shared" si="153"/>
        <v>1.5</v>
      </c>
      <c r="S313" s="379" t="str">
        <f t="shared" si="154"/>
        <v/>
      </c>
      <c r="T313" s="359" t="s">
        <v>259</v>
      </c>
      <c r="U313" s="360" t="s">
        <v>259</v>
      </c>
      <c r="V313" s="375" t="str">
        <f t="shared" si="155"/>
        <v/>
      </c>
      <c r="W313" s="379" t="str">
        <f t="shared" si="156"/>
        <v/>
      </c>
      <c r="X313" s="359" t="s">
        <v>259</v>
      </c>
      <c r="Y313" s="360" t="s">
        <v>259</v>
      </c>
      <c r="Z313" s="375" t="str">
        <f t="shared" si="157"/>
        <v/>
      </c>
      <c r="AA313" s="381" t="str">
        <f t="shared" si="158"/>
        <v/>
      </c>
      <c r="AB313" s="271" t="str">
        <f t="shared" si="150"/>
        <v>DELETE</v>
      </c>
      <c r="AC313" s="282" t="str">
        <f t="shared" si="137"/>
        <v/>
      </c>
      <c r="AD313" s="392">
        <f t="shared" si="138"/>
        <v>0</v>
      </c>
      <c r="AE313" s="392" t="str">
        <f t="shared" si="139"/>
        <v/>
      </c>
      <c r="AF313" s="270" t="str">
        <f t="shared" si="140"/>
        <v/>
      </c>
      <c r="AG313" s="256">
        <f t="shared" si="132"/>
        <v>0</v>
      </c>
      <c r="AH313" s="257">
        <f t="shared" si="133"/>
        <v>0</v>
      </c>
      <c r="AI313" s="258" t="str">
        <f t="shared" si="134"/>
        <v/>
      </c>
      <c r="AJ313" s="259">
        <f t="shared" si="135"/>
        <v>1.5</v>
      </c>
      <c r="AK313" s="351">
        <f t="shared" si="136"/>
        <v>1.5</v>
      </c>
      <c r="AL313" s="338"/>
      <c r="AM313" s="337"/>
      <c r="AN313" s="338"/>
      <c r="AO313" s="339"/>
      <c r="AP313" s="34"/>
      <c r="AQ313" s="34"/>
      <c r="AR313" s="34"/>
      <c r="AS313" s="34"/>
      <c r="AT313" s="34"/>
      <c r="BR313" s="34"/>
    </row>
    <row r="314" spans="1:70" x14ac:dyDescent="0.2">
      <c r="A314" s="102">
        <f>IF('ΔΙΑΦΟΡΑ ΠΡΟΙΟΝΤΑ'!A30="","",'ΔΙΑΦΟΡΑ ΠΡΟΙΟΝΤΑ'!A30)</f>
        <v>20</v>
      </c>
      <c r="B314" s="72" t="str">
        <f>IF('ΔΙΑΦΟΡΑ ΠΡΟΙΟΝΤΑ'!B30="","",'ΔΙΑΦΟΡΑ ΠΡΟΙΟΝΤΑ'!B30)</f>
        <v>SERANO Φυστικόψιχα 285g</v>
      </c>
      <c r="C314" s="198" t="str">
        <f>IF('ΔΙΑΦΟΡΑ ΠΡΟΙΟΝΤΑ'!C30="","",'ΔΙΑΦΟΡΑ ΠΡΟΙΟΝΤΑ'!C30)</f>
        <v/>
      </c>
      <c r="D314" s="199" t="str">
        <f>IF('ΔΙΑΦΟΡΑ ΠΡΟΙΟΝΤΑ'!D30="","",'ΔΙΑΦΟΡΑ ΠΡΟΙΟΝΤΑ'!D30)</f>
        <v/>
      </c>
      <c r="E314" s="198" t="str">
        <f>IF('ΔΙΑΦΟΡΑ ΠΡΟΙΟΝΤΑ'!E30="","",'ΔΙΑΦΟΡΑ ΠΡΟΙΟΝΤΑ'!E30)</f>
        <v/>
      </c>
      <c r="F314" s="199" t="str">
        <f>IF('ΔΙΑΦΟΡΑ ΠΡΟΙΟΝΤΑ'!F30="","",'ΔΙΑΦΟΡΑ ΠΡΟΙΟΝΤΑ'!F30)</f>
        <v/>
      </c>
      <c r="G314" s="198" t="str">
        <f>IF('ΔΙΑΦΟΡΑ ΠΡΟΙΟΝΤΑ'!G30="","",'ΔΙΑΦΟΡΑ ΠΡΟΙΟΝΤΑ'!G30)</f>
        <v/>
      </c>
      <c r="H314" s="199" t="str">
        <f>IF('ΔΙΑΦΟΡΑ ΠΡΟΙΟΝΤΑ'!H30="","",'ΔΙΑΦΟΡΑ ΠΡΟΙΟΝΤΑ'!H30)</f>
        <v/>
      </c>
      <c r="I314" s="198" t="str">
        <f>IF('ΔΙΑΦΟΡΑ ΠΡΟΙΟΝΤΑ'!I30="","",'ΔΙΑΦΟΡΑ ΠΡΟΙΟΝΤΑ'!I30)</f>
        <v/>
      </c>
      <c r="J314" s="199" t="str">
        <f>IF('ΔΙΑΦΟΡΑ ΠΡΟΙΟΝΤΑ'!J30="","",'ΔΙΑΦΟΡΑ ΠΡΟΙΟΝΤΑ'!J30)</f>
        <v/>
      </c>
      <c r="K314" s="66" t="str">
        <f t="shared" si="149"/>
        <v>DELETE</v>
      </c>
      <c r="L314" s="359" t="s">
        <v>259</v>
      </c>
      <c r="M314" s="360" t="s">
        <v>259</v>
      </c>
      <c r="N314" s="375" t="str">
        <f t="shared" si="151"/>
        <v/>
      </c>
      <c r="O314" s="376" t="str">
        <f t="shared" si="152"/>
        <v/>
      </c>
      <c r="P314" s="361">
        <v>2.6</v>
      </c>
      <c r="Q314" s="361" t="s">
        <v>259</v>
      </c>
      <c r="R314" s="375" t="str">
        <f t="shared" si="153"/>
        <v/>
      </c>
      <c r="S314" s="379" t="str">
        <f t="shared" si="154"/>
        <v/>
      </c>
      <c r="T314" s="359" t="s">
        <v>259</v>
      </c>
      <c r="U314" s="360" t="s">
        <v>259</v>
      </c>
      <c r="V314" s="375" t="str">
        <f t="shared" si="155"/>
        <v/>
      </c>
      <c r="W314" s="379" t="str">
        <f t="shared" si="156"/>
        <v/>
      </c>
      <c r="X314" s="359" t="s">
        <v>259</v>
      </c>
      <c r="Y314" s="360" t="s">
        <v>259</v>
      </c>
      <c r="Z314" s="375" t="str">
        <f t="shared" si="157"/>
        <v/>
      </c>
      <c r="AA314" s="381" t="str">
        <f t="shared" si="158"/>
        <v/>
      </c>
      <c r="AB314" s="271" t="str">
        <f t="shared" si="150"/>
        <v>DELETE</v>
      </c>
      <c r="AC314" s="282" t="str">
        <f t="shared" si="137"/>
        <v/>
      </c>
      <c r="AD314" s="392" t="str">
        <f t="shared" si="138"/>
        <v/>
      </c>
      <c r="AE314" s="392" t="str">
        <f t="shared" si="139"/>
        <v/>
      </c>
      <c r="AF314" s="270" t="str">
        <f t="shared" si="140"/>
        <v/>
      </c>
      <c r="AG314" s="256" t="str">
        <f t="shared" si="132"/>
        <v/>
      </c>
      <c r="AH314" s="257" t="str">
        <f t="shared" si="133"/>
        <v/>
      </c>
      <c r="AI314" s="258" t="str">
        <f t="shared" si="134"/>
        <v/>
      </c>
      <c r="AJ314" s="259" t="str">
        <f t="shared" si="135"/>
        <v/>
      </c>
      <c r="AK314" s="351" t="str">
        <f t="shared" si="136"/>
        <v/>
      </c>
      <c r="AL314" s="338"/>
      <c r="AM314" s="337"/>
      <c r="AN314" s="338"/>
      <c r="AO314" s="339"/>
      <c r="AP314" s="34"/>
      <c r="AQ314" s="34"/>
      <c r="AR314" s="34"/>
      <c r="AS314" s="34"/>
      <c r="AT314" s="34"/>
      <c r="BR314" s="34"/>
    </row>
    <row r="315" spans="1:70" x14ac:dyDescent="0.2">
      <c r="A315" s="102">
        <f>IF('ΔΙΑΦΟΡΑ ΠΡΟΙΟΝΤΑ'!A31="","",'ΔΙΑΦΟΡΑ ΠΡΟΙΟΝΤΑ'!A31)</f>
        <v>21</v>
      </c>
      <c r="B315" s="72" t="str">
        <f>IF('ΔΙΑΦΟΡΑ ΠΡΟΙΟΝΤΑ'!B31="","",'ΔΙΑΦΟΡΑ ΠΡΟΙΟΝΤΑ'!B31)</f>
        <v>ΛΕΙΒΑΔΙΩΤΗΣ Φυστικόψιχα 125g</v>
      </c>
      <c r="C315" s="198" t="str">
        <f>IF('ΔΙΑΦΟΡΑ ΠΡΟΙΟΝΤΑ'!C31="","",'ΔΙΑΦΟΡΑ ΠΡΟΙΟΝΤΑ'!C31)</f>
        <v/>
      </c>
      <c r="D315" s="199" t="str">
        <f>IF('ΔΙΑΦΟΡΑ ΠΡΟΙΟΝΤΑ'!D31="","",'ΔΙΑΦΟΡΑ ΠΡΟΙΟΝΤΑ'!D31)</f>
        <v/>
      </c>
      <c r="E315" s="198" t="str">
        <f>IF('ΔΙΑΦΟΡΑ ΠΡΟΙΟΝΤΑ'!E31="","",'ΔΙΑΦΟΡΑ ΠΡΟΙΟΝΤΑ'!E31)</f>
        <v/>
      </c>
      <c r="F315" s="199" t="str">
        <f>IF('ΔΙΑΦΟΡΑ ΠΡΟΙΟΝΤΑ'!F31="","",'ΔΙΑΦΟΡΑ ΠΡΟΙΟΝΤΑ'!F31)</f>
        <v/>
      </c>
      <c r="G315" s="198" t="str">
        <f>IF('ΔΙΑΦΟΡΑ ΠΡΟΙΟΝΤΑ'!G31="","",'ΔΙΑΦΟΡΑ ΠΡΟΙΟΝΤΑ'!G31)</f>
        <v/>
      </c>
      <c r="H315" s="199" t="str">
        <f>IF('ΔΙΑΦΟΡΑ ΠΡΟΙΟΝΤΑ'!H31="","",'ΔΙΑΦΟΡΑ ΠΡΟΙΟΝΤΑ'!H31)</f>
        <v/>
      </c>
      <c r="I315" s="198" t="str">
        <f>IF('ΔΙΑΦΟΡΑ ΠΡΟΙΟΝΤΑ'!I31="","",'ΔΙΑΦΟΡΑ ΠΡΟΙΟΝΤΑ'!I31)</f>
        <v/>
      </c>
      <c r="J315" s="199" t="str">
        <f>IF('ΔΙΑΦΟΡΑ ΠΡΟΙΟΝΤΑ'!J31="","",'ΔΙΑΦΟΡΑ ΠΡΟΙΟΝΤΑ'!J31)</f>
        <v/>
      </c>
      <c r="K315" s="66" t="str">
        <f t="shared" si="149"/>
        <v>DELETE</v>
      </c>
      <c r="L315" s="359" t="s">
        <v>259</v>
      </c>
      <c r="M315" s="360" t="s">
        <v>259</v>
      </c>
      <c r="N315" s="375" t="str">
        <f t="shared" si="151"/>
        <v/>
      </c>
      <c r="O315" s="376" t="str">
        <f t="shared" si="152"/>
        <v/>
      </c>
      <c r="P315" s="361" t="s">
        <v>259</v>
      </c>
      <c r="Q315" s="361" t="s">
        <v>259</v>
      </c>
      <c r="R315" s="375" t="str">
        <f t="shared" si="153"/>
        <v/>
      </c>
      <c r="S315" s="379" t="str">
        <f t="shared" si="154"/>
        <v/>
      </c>
      <c r="T315" s="359" t="s">
        <v>259</v>
      </c>
      <c r="U315" s="360" t="s">
        <v>259</v>
      </c>
      <c r="V315" s="375" t="str">
        <f t="shared" si="155"/>
        <v/>
      </c>
      <c r="W315" s="379" t="str">
        <f t="shared" si="156"/>
        <v/>
      </c>
      <c r="X315" s="359" t="s">
        <v>259</v>
      </c>
      <c r="Y315" s="360" t="s">
        <v>259</v>
      </c>
      <c r="Z315" s="375" t="str">
        <f t="shared" si="157"/>
        <v/>
      </c>
      <c r="AA315" s="381" t="str">
        <f t="shared" si="158"/>
        <v/>
      </c>
      <c r="AB315" s="271" t="str">
        <f t="shared" si="150"/>
        <v>DELETE</v>
      </c>
      <c r="AC315" s="282" t="str">
        <f t="shared" si="137"/>
        <v/>
      </c>
      <c r="AD315" s="392" t="str">
        <f t="shared" si="138"/>
        <v/>
      </c>
      <c r="AE315" s="392" t="str">
        <f t="shared" si="139"/>
        <v/>
      </c>
      <c r="AF315" s="270" t="str">
        <f t="shared" si="140"/>
        <v/>
      </c>
      <c r="AG315" s="256" t="str">
        <f t="shared" si="132"/>
        <v/>
      </c>
      <c r="AH315" s="257" t="str">
        <f t="shared" si="133"/>
        <v/>
      </c>
      <c r="AI315" s="258" t="str">
        <f t="shared" si="134"/>
        <v/>
      </c>
      <c r="AJ315" s="259" t="str">
        <f t="shared" si="135"/>
        <v/>
      </c>
      <c r="AK315" s="351" t="str">
        <f t="shared" si="136"/>
        <v/>
      </c>
      <c r="AL315" s="338"/>
      <c r="AM315" s="337"/>
      <c r="AN315" s="338"/>
      <c r="AO315" s="339"/>
      <c r="AP315" s="34"/>
      <c r="AQ315" s="34"/>
      <c r="AR315" s="34"/>
      <c r="AS315" s="34"/>
      <c r="AT315" s="34"/>
      <c r="BR315" s="34"/>
    </row>
    <row r="316" spans="1:70" x14ac:dyDescent="0.2">
      <c r="A316" s="102">
        <f>IF('ΔΙΑΦΟΡΑ ΠΡΟΙΟΝΤΑ'!A32="","",'ΔΙΑΦΟΡΑ ΠΡΟΙΟΝΤΑ'!A32)</f>
        <v>22</v>
      </c>
      <c r="B316" s="72" t="str">
        <f>IF('ΔΙΑΦΟΡΑ ΠΡΟΙΟΝΤΑ'!B32="","",'ΔΙΑΦΟΡΑ ΠΡΟΙΟΝΤΑ'!B32)</f>
        <v>OLE Καρυδόψιχα 180g</v>
      </c>
      <c r="C316" s="198" t="str">
        <f>IF('ΔΙΑΦΟΡΑ ΠΡΟΙΟΝΤΑ'!C32="","",'ΔΙΑΦΟΡΑ ΠΡΟΙΟΝΤΑ'!C32)</f>
        <v/>
      </c>
      <c r="D316" s="199" t="str">
        <f>IF('ΔΙΑΦΟΡΑ ΠΡΟΙΟΝΤΑ'!D32="","",'ΔΙΑΦΟΡΑ ΠΡΟΙΟΝΤΑ'!D32)</f>
        <v/>
      </c>
      <c r="E316" s="198" t="str">
        <f>IF('ΔΙΑΦΟΡΑ ΠΡΟΙΟΝΤΑ'!E32="","",'ΔΙΑΦΟΡΑ ΠΡΟΙΟΝΤΑ'!E32)</f>
        <v/>
      </c>
      <c r="F316" s="199" t="str">
        <f>IF('ΔΙΑΦΟΡΑ ΠΡΟΙΟΝΤΑ'!F32="","",'ΔΙΑΦΟΡΑ ΠΡΟΙΟΝΤΑ'!F32)</f>
        <v/>
      </c>
      <c r="G316" s="198" t="str">
        <f>IF('ΔΙΑΦΟΡΑ ΠΡΟΙΟΝΤΑ'!G32="","",'ΔΙΑΦΟΡΑ ΠΡΟΙΟΝΤΑ'!G32)</f>
        <v/>
      </c>
      <c r="H316" s="199" t="str">
        <f>IF('ΔΙΑΦΟΡΑ ΠΡΟΙΟΝΤΑ'!H32="","",'ΔΙΑΦΟΡΑ ΠΡΟΙΟΝΤΑ'!H32)</f>
        <v/>
      </c>
      <c r="I316" s="198" t="str">
        <f>IF('ΔΙΑΦΟΡΑ ΠΡΟΙΟΝΤΑ'!I32="","",'ΔΙΑΦΟΡΑ ΠΡΟΙΟΝΤΑ'!I32)</f>
        <v/>
      </c>
      <c r="J316" s="199" t="str">
        <f>IF('ΔΙΑΦΟΡΑ ΠΡΟΙΟΝΤΑ'!J32="","",'ΔΙΑΦΟΡΑ ΠΡΟΙΟΝΤΑ'!J32)</f>
        <v/>
      </c>
      <c r="K316" s="66" t="str">
        <f t="shared" si="149"/>
        <v>DELETE</v>
      </c>
      <c r="L316" s="359" t="s">
        <v>259</v>
      </c>
      <c r="M316" s="360" t="s">
        <v>259</v>
      </c>
      <c r="N316" s="375" t="str">
        <f t="shared" si="151"/>
        <v/>
      </c>
      <c r="O316" s="376" t="str">
        <f t="shared" si="152"/>
        <v/>
      </c>
      <c r="P316" s="361" t="s">
        <v>259</v>
      </c>
      <c r="Q316" s="361" t="s">
        <v>259</v>
      </c>
      <c r="R316" s="375" t="str">
        <f t="shared" si="153"/>
        <v/>
      </c>
      <c r="S316" s="379" t="str">
        <f t="shared" si="154"/>
        <v/>
      </c>
      <c r="T316" s="359" t="s">
        <v>259</v>
      </c>
      <c r="U316" s="360" t="s">
        <v>259</v>
      </c>
      <c r="V316" s="375" t="str">
        <f t="shared" si="155"/>
        <v/>
      </c>
      <c r="W316" s="379" t="str">
        <f t="shared" si="156"/>
        <v/>
      </c>
      <c r="X316" s="359" t="s">
        <v>259</v>
      </c>
      <c r="Y316" s="360" t="s">
        <v>259</v>
      </c>
      <c r="Z316" s="375" t="str">
        <f t="shared" si="157"/>
        <v/>
      </c>
      <c r="AA316" s="381" t="str">
        <f t="shared" si="158"/>
        <v/>
      </c>
      <c r="AB316" s="271" t="str">
        <f t="shared" si="150"/>
        <v>DELETE</v>
      </c>
      <c r="AC316" s="282" t="str">
        <f t="shared" si="137"/>
        <v/>
      </c>
      <c r="AD316" s="392" t="str">
        <f t="shared" si="138"/>
        <v/>
      </c>
      <c r="AE316" s="392" t="str">
        <f t="shared" si="139"/>
        <v/>
      </c>
      <c r="AF316" s="270" t="str">
        <f t="shared" si="140"/>
        <v/>
      </c>
      <c r="AG316" s="256" t="str">
        <f t="shared" si="132"/>
        <v/>
      </c>
      <c r="AH316" s="257" t="str">
        <f t="shared" si="133"/>
        <v/>
      </c>
      <c r="AI316" s="258" t="str">
        <f t="shared" si="134"/>
        <v/>
      </c>
      <c r="AJ316" s="259" t="str">
        <f t="shared" si="135"/>
        <v/>
      </c>
      <c r="AK316" s="351" t="str">
        <f t="shared" si="136"/>
        <v/>
      </c>
      <c r="AL316" s="338"/>
      <c r="AM316" s="337"/>
      <c r="AN316" s="338"/>
      <c r="AO316" s="339"/>
      <c r="AP316" s="34"/>
      <c r="AQ316" s="34"/>
      <c r="AR316" s="34"/>
      <c r="AS316" s="34"/>
      <c r="AT316" s="34"/>
      <c r="BR316" s="34"/>
    </row>
    <row r="317" spans="1:70" x14ac:dyDescent="0.2">
      <c r="A317" s="102">
        <f>IF('ΔΙΑΦΟΡΑ ΠΡΟΙΟΝΤΑ'!A33="","",'ΔΙΑΦΟΡΑ ΠΡΟΙΟΝΤΑ'!A33)</f>
        <v>23</v>
      </c>
      <c r="B317" s="72" t="str">
        <f>IF('ΔΙΑΦΟΡΑ ΠΡΟΙΟΝΤΑ'!B33="","",'ΔΙΑΦΟΡΑ ΠΡΟΙΟΝΤΑ'!B33)</f>
        <v>SERRANO Cashew Nuts 200g</v>
      </c>
      <c r="C317" s="198" t="str">
        <f>IF('ΔΙΑΦΟΡΑ ΠΡΟΙΟΝΤΑ'!C33="","",'ΔΙΑΦΟΡΑ ΠΡΟΙΟΝΤΑ'!C33)</f>
        <v/>
      </c>
      <c r="D317" s="199" t="str">
        <f>IF('ΔΙΑΦΟΡΑ ΠΡΟΙΟΝΤΑ'!D33="","",'ΔΙΑΦΟΡΑ ΠΡΟΙΟΝΤΑ'!D33)</f>
        <v/>
      </c>
      <c r="E317" s="198">
        <f>IF('ΔΙΑΦΟΡΑ ΠΡΟΙΟΝΤΑ'!E33="","",'ΔΙΑΦΟΡΑ ΠΡΟΙΟΝΤΑ'!E33)</f>
        <v>4.7</v>
      </c>
      <c r="F317" s="199" t="str">
        <f>IF('ΔΙΑΦΟΡΑ ΠΡΟΙΟΝΤΑ'!F33="","",'ΔΙΑΦΟΡΑ ΠΡΟΙΟΝΤΑ'!F33)</f>
        <v/>
      </c>
      <c r="G317" s="198">
        <f>IF('ΔΙΑΦΟΡΑ ΠΡΟΙΟΝΤΑ'!G33="","",'ΔΙΑΦΟΡΑ ΠΡΟΙΟΝΤΑ'!G33)</f>
        <v>4.6500000000000004</v>
      </c>
      <c r="H317" s="199" t="str">
        <f>IF('ΔΙΑΦΟΡΑ ΠΡΟΙΟΝΤΑ'!H33="","",'ΔΙΑΦΟΡΑ ΠΡΟΙΟΝΤΑ'!H33)</f>
        <v/>
      </c>
      <c r="I317" s="198">
        <f>IF('ΔΙΑΦΟΡΑ ΠΡΟΙΟΝΤΑ'!I33="","",'ΔΙΑΦΟΡΑ ΠΡΟΙΟΝΤΑ'!I33)</f>
        <v>4.7</v>
      </c>
      <c r="J317" s="199" t="str">
        <f>IF('ΔΙΑΦΟΡΑ ΠΡΟΙΟΝΤΑ'!J33="","",'ΔΙΑΦΟΡΑ ΠΡΟΙΟΝΤΑ'!J33)</f>
        <v/>
      </c>
      <c r="K317" s="66" t="str">
        <f t="shared" si="149"/>
        <v>DELETE</v>
      </c>
      <c r="L317" s="359">
        <v>4.7</v>
      </c>
      <c r="M317" s="360" t="s">
        <v>259</v>
      </c>
      <c r="N317" s="375" t="str">
        <f t="shared" si="151"/>
        <v/>
      </c>
      <c r="O317" s="376" t="str">
        <f t="shared" si="152"/>
        <v/>
      </c>
      <c r="P317" s="361">
        <v>4.7</v>
      </c>
      <c r="Q317" s="361" t="s">
        <v>259</v>
      </c>
      <c r="R317" s="375">
        <f t="shared" si="153"/>
        <v>4.7</v>
      </c>
      <c r="S317" s="379" t="str">
        <f t="shared" si="154"/>
        <v/>
      </c>
      <c r="T317" s="359">
        <v>4.6500000000000004</v>
      </c>
      <c r="U317" s="360" t="s">
        <v>259</v>
      </c>
      <c r="V317" s="375">
        <f t="shared" si="155"/>
        <v>4.6500000000000004</v>
      </c>
      <c r="W317" s="379" t="str">
        <f t="shared" si="156"/>
        <v/>
      </c>
      <c r="X317" s="359">
        <v>4.7</v>
      </c>
      <c r="Y317" s="360" t="s">
        <v>259</v>
      </c>
      <c r="Z317" s="375">
        <f t="shared" si="157"/>
        <v>4.7</v>
      </c>
      <c r="AA317" s="381" t="str">
        <f t="shared" si="158"/>
        <v/>
      </c>
      <c r="AB317" s="271" t="str">
        <f t="shared" si="150"/>
        <v>DELETE</v>
      </c>
      <c r="AC317" s="282" t="str">
        <f t="shared" si="137"/>
        <v/>
      </c>
      <c r="AD317" s="392">
        <f t="shared" si="138"/>
        <v>0</v>
      </c>
      <c r="AE317" s="392">
        <f t="shared" si="139"/>
        <v>0</v>
      </c>
      <c r="AF317" s="270">
        <f t="shared" si="140"/>
        <v>0</v>
      </c>
      <c r="AG317" s="256">
        <f t="shared" si="132"/>
        <v>4.9999999999999822E-2</v>
      </c>
      <c r="AH317" s="257">
        <f t="shared" si="133"/>
        <v>1.0752688172043001E-2</v>
      </c>
      <c r="AI317" s="258" t="str">
        <f t="shared" si="134"/>
        <v/>
      </c>
      <c r="AJ317" s="259">
        <f t="shared" si="135"/>
        <v>4.7</v>
      </c>
      <c r="AK317" s="351">
        <f t="shared" si="136"/>
        <v>4.6500000000000004</v>
      </c>
      <c r="AL317" s="338"/>
      <c r="AM317" s="337"/>
      <c r="AN317" s="338"/>
      <c r="AO317" s="339"/>
      <c r="AP317" s="34"/>
      <c r="AQ317" s="34"/>
      <c r="AR317" s="34"/>
      <c r="AS317" s="34"/>
      <c r="AT317" s="34"/>
      <c r="BR317" s="34"/>
    </row>
    <row r="318" spans="1:70" x14ac:dyDescent="0.2">
      <c r="A318" s="102">
        <f>IF('ΔΙΑΦΟΡΑ ΠΡΟΙΟΝΤΑ'!A34="","",'ΔΙΑΦΟΡΑ ΠΡΟΙΟΝΤΑ'!A34)</f>
        <v>24</v>
      </c>
      <c r="B318" s="72" t="str">
        <f>IF('ΔΙΑΦΟΡΑ ΠΡΟΙΟΝΤΑ'!B34="","",'ΔΙΑΦΟΡΑ ΠΡΟΙΟΝΤΑ'!B34)</f>
        <v>ΛΕΙΒΑΔΙΩΤΗ Σταφιδάκια 200g</v>
      </c>
      <c r="C318" s="198" t="str">
        <f>IF('ΔΙΑΦΟΡΑ ΠΡΟΙΟΝΤΑ'!C34="","",'ΔΙΑΦΟΡΑ ΠΡΟΙΟΝΤΑ'!C34)</f>
        <v/>
      </c>
      <c r="D318" s="199" t="str">
        <f>IF('ΔΙΑΦΟΡΑ ΠΡΟΙΟΝΤΑ'!D34="","",'ΔΙΑΦΟΡΑ ΠΡΟΙΟΝΤΑ'!D34)</f>
        <v/>
      </c>
      <c r="E318" s="198" t="str">
        <f>IF('ΔΙΑΦΟΡΑ ΠΡΟΙΟΝΤΑ'!E34="","",'ΔΙΑΦΟΡΑ ΠΡΟΙΟΝΤΑ'!E34)</f>
        <v/>
      </c>
      <c r="F318" s="199" t="str">
        <f>IF('ΔΙΑΦΟΡΑ ΠΡΟΙΟΝΤΑ'!F34="","",'ΔΙΑΦΟΡΑ ΠΡΟΙΟΝΤΑ'!F34)</f>
        <v/>
      </c>
      <c r="G318" s="198" t="str">
        <f>IF('ΔΙΑΦΟΡΑ ΠΡΟΙΟΝΤΑ'!G34="","",'ΔΙΑΦΟΡΑ ΠΡΟΙΟΝΤΑ'!G34)</f>
        <v/>
      </c>
      <c r="H318" s="199" t="str">
        <f>IF('ΔΙΑΦΟΡΑ ΠΡΟΙΟΝΤΑ'!H34="","",'ΔΙΑΦΟΡΑ ΠΡΟΙΟΝΤΑ'!H34)</f>
        <v/>
      </c>
      <c r="I318" s="198" t="str">
        <f>IF('ΔΙΑΦΟΡΑ ΠΡΟΙΟΝΤΑ'!I34="","",'ΔΙΑΦΟΡΑ ΠΡΟΙΟΝΤΑ'!I34)</f>
        <v/>
      </c>
      <c r="J318" s="199" t="str">
        <f>IF('ΔΙΑΦΟΡΑ ΠΡΟΙΟΝΤΑ'!J34="","",'ΔΙΑΦΟΡΑ ΠΡΟΙΟΝΤΑ'!J34)</f>
        <v/>
      </c>
      <c r="K318" s="66" t="str">
        <f t="shared" si="149"/>
        <v>DELETE</v>
      </c>
      <c r="L318" s="359" t="s">
        <v>259</v>
      </c>
      <c r="M318" s="360" t="s">
        <v>259</v>
      </c>
      <c r="N318" s="375" t="str">
        <f t="shared" si="151"/>
        <v/>
      </c>
      <c r="O318" s="376" t="str">
        <f t="shared" si="152"/>
        <v/>
      </c>
      <c r="P318" s="361" t="s">
        <v>259</v>
      </c>
      <c r="Q318" s="361" t="s">
        <v>259</v>
      </c>
      <c r="R318" s="375" t="str">
        <f t="shared" si="153"/>
        <v/>
      </c>
      <c r="S318" s="379" t="str">
        <f t="shared" si="154"/>
        <v/>
      </c>
      <c r="T318" s="359" t="s">
        <v>259</v>
      </c>
      <c r="U318" s="360" t="s">
        <v>259</v>
      </c>
      <c r="V318" s="375" t="str">
        <f t="shared" si="155"/>
        <v/>
      </c>
      <c r="W318" s="379" t="str">
        <f t="shared" si="156"/>
        <v/>
      </c>
      <c r="X318" s="359" t="s">
        <v>259</v>
      </c>
      <c r="Y318" s="360" t="s">
        <v>259</v>
      </c>
      <c r="Z318" s="375" t="str">
        <f t="shared" si="157"/>
        <v/>
      </c>
      <c r="AA318" s="381" t="str">
        <f t="shared" si="158"/>
        <v/>
      </c>
      <c r="AB318" s="271" t="str">
        <f t="shared" si="150"/>
        <v>DELETE</v>
      </c>
      <c r="AC318" s="282" t="str">
        <f t="shared" si="137"/>
        <v/>
      </c>
      <c r="AD318" s="392" t="str">
        <f t="shared" si="138"/>
        <v/>
      </c>
      <c r="AE318" s="392" t="str">
        <f t="shared" si="139"/>
        <v/>
      </c>
      <c r="AF318" s="270" t="str">
        <f t="shared" si="140"/>
        <v/>
      </c>
      <c r="AG318" s="256" t="str">
        <f t="shared" si="132"/>
        <v/>
      </c>
      <c r="AH318" s="257" t="str">
        <f t="shared" si="133"/>
        <v/>
      </c>
      <c r="AI318" s="258" t="str">
        <f t="shared" si="134"/>
        <v/>
      </c>
      <c r="AJ318" s="259" t="str">
        <f t="shared" si="135"/>
        <v/>
      </c>
      <c r="AK318" s="351" t="str">
        <f t="shared" si="136"/>
        <v/>
      </c>
      <c r="AL318" s="338"/>
      <c r="AM318" s="337"/>
      <c r="AN318" s="338"/>
      <c r="AO318" s="339"/>
      <c r="AP318" s="34"/>
      <c r="AQ318" s="34"/>
      <c r="AR318" s="34"/>
      <c r="AS318" s="34"/>
      <c r="AT318" s="34"/>
      <c r="BR318" s="34"/>
    </row>
    <row r="319" spans="1:70" x14ac:dyDescent="0.2">
      <c r="A319" s="102">
        <f>IF('ΔΙΑΦΟΡΑ ΠΡΟΙΟΝΤΑ'!A35="","",'ΔΙΑΦΟΡΑ ΠΡΟΙΟΝΤΑ'!A35)</f>
        <v>25</v>
      </c>
      <c r="B319" s="72" t="str">
        <f>IF('ΔΙΑΦΟΡΑ ΠΡΟΙΟΝΤΑ'!B35="","",'ΔΙΑΦΟΡΑ ΠΡΟΙΟΝΤΑ'!B35)</f>
        <v>CHEETOS Lotto 88g</v>
      </c>
      <c r="C319" s="198">
        <f>IF('ΔΙΑΦΟΡΑ ΠΡΟΙΟΝΤΑ'!C35="","",'ΔΙΑΦΟΡΑ ΠΡΟΙΟΝΤΑ'!C35)</f>
        <v>0.88</v>
      </c>
      <c r="D319" s="199" t="str">
        <f>IF('ΔΙΑΦΟΡΑ ΠΡΟΙΟΝΤΑ'!D35="","",'ΔΙΑΦΟΡΑ ΠΡΟΙΟΝΤΑ'!D35)</f>
        <v/>
      </c>
      <c r="E319" s="198">
        <f>IF('ΔΙΑΦΟΡΑ ΠΡΟΙΟΝΤΑ'!E35="","",'ΔΙΑΦΟΡΑ ΠΡΟΙΟΝΤΑ'!E35)</f>
        <v>0.88</v>
      </c>
      <c r="F319" s="199" t="str">
        <f>IF('ΔΙΑΦΟΡΑ ΠΡΟΙΟΝΤΑ'!F35="","",'ΔΙΑΦΟΡΑ ΠΡΟΙΟΝΤΑ'!F35)</f>
        <v/>
      </c>
      <c r="G319" s="198">
        <f>IF('ΔΙΑΦΟΡΑ ΠΡΟΙΟΝΤΑ'!G35="","",'ΔΙΑΦΟΡΑ ΠΡΟΙΟΝΤΑ'!G35)</f>
        <v>0.88</v>
      </c>
      <c r="H319" s="199" t="str">
        <f>IF('ΔΙΑΦΟΡΑ ΠΡΟΙΟΝΤΑ'!H35="","",'ΔΙΑΦΟΡΑ ΠΡΟΙΟΝΤΑ'!H35)</f>
        <v/>
      </c>
      <c r="I319" s="198">
        <f>IF('ΔΙΑΦΟΡΑ ΠΡΟΙΟΝΤΑ'!I35="","",'ΔΙΑΦΟΡΑ ΠΡΟΙΟΝΤΑ'!I35)</f>
        <v>1.05</v>
      </c>
      <c r="J319" s="199" t="str">
        <f>IF('ΔΙΑΦΟΡΑ ΠΡΟΙΟΝΤΑ'!J35="","",'ΔΙΑΦΟΡΑ ΠΡΟΙΟΝΤΑ'!J35)</f>
        <v/>
      </c>
      <c r="K319" s="66" t="str">
        <f t="shared" si="149"/>
        <v/>
      </c>
      <c r="L319" s="359">
        <v>0.88</v>
      </c>
      <c r="M319" s="360" t="s">
        <v>259</v>
      </c>
      <c r="N319" s="375">
        <f t="shared" si="151"/>
        <v>0.88</v>
      </c>
      <c r="O319" s="376" t="str">
        <f t="shared" si="152"/>
        <v/>
      </c>
      <c r="P319" s="361">
        <v>0.88</v>
      </c>
      <c r="Q319" s="361" t="s">
        <v>259</v>
      </c>
      <c r="R319" s="375">
        <f t="shared" si="153"/>
        <v>0.88</v>
      </c>
      <c r="S319" s="379" t="str">
        <f t="shared" si="154"/>
        <v/>
      </c>
      <c r="T319" s="359">
        <v>0.88</v>
      </c>
      <c r="U319" s="360" t="s">
        <v>259</v>
      </c>
      <c r="V319" s="375">
        <f t="shared" si="155"/>
        <v>0.88</v>
      </c>
      <c r="W319" s="379" t="str">
        <f t="shared" si="156"/>
        <v/>
      </c>
      <c r="X319" s="359"/>
      <c r="Y319" s="360"/>
      <c r="Z319" s="375"/>
      <c r="AA319" s="381"/>
      <c r="AB319" s="271" t="str">
        <f t="shared" si="150"/>
        <v>DELETE</v>
      </c>
      <c r="AC319" s="282">
        <f t="shared" si="137"/>
        <v>0</v>
      </c>
      <c r="AD319" s="392">
        <f t="shared" si="138"/>
        <v>0</v>
      </c>
      <c r="AE319" s="392">
        <f t="shared" si="139"/>
        <v>0</v>
      </c>
      <c r="AF319" s="270" t="str">
        <f t="shared" si="140"/>
        <v/>
      </c>
      <c r="AG319" s="256">
        <f t="shared" si="132"/>
        <v>0.17000000000000004</v>
      </c>
      <c r="AH319" s="257">
        <f t="shared" si="133"/>
        <v>0.19318181818181812</v>
      </c>
      <c r="AI319" s="258" t="str">
        <f t="shared" si="134"/>
        <v/>
      </c>
      <c r="AJ319" s="259">
        <f t="shared" si="135"/>
        <v>1.05</v>
      </c>
      <c r="AK319" s="351">
        <f t="shared" si="136"/>
        <v>0.88</v>
      </c>
      <c r="AL319" s="338"/>
      <c r="AM319" s="337"/>
      <c r="AN319" s="338"/>
      <c r="AO319" s="339"/>
      <c r="AP319" s="34"/>
      <c r="AQ319" s="34"/>
      <c r="AR319" s="34"/>
      <c r="AS319" s="34"/>
      <c r="AT319" s="34"/>
      <c r="BR319" s="34"/>
    </row>
    <row r="320" spans="1:70" ht="15.75" thickBot="1" x14ac:dyDescent="0.25">
      <c r="A320" s="374">
        <f>IF('ΔΙΑΦΟΡΑ ΠΡΟΙΟΝΤΑ'!A36="","",'ΔΙΑΦΟΡΑ ΠΡΟΙΟΝΤΑ'!A36)</f>
        <v>26</v>
      </c>
      <c r="B320" s="235" t="str">
        <f>IF('ΔΙΑΦΟΡΑ ΠΡΟΙΟΝΤΑ'!B36="","",'ΔΙΑΦΟΡΑ ΠΡΟΙΟΝΤΑ'!B36)</f>
        <v xml:space="preserve">LAYS Salted Chips 90g </v>
      </c>
      <c r="C320" s="236">
        <f>IF('ΔΙΑΦΟΡΑ ΠΡΟΙΟΝΤΑ'!C36="","",'ΔΙΑΦΟΡΑ ΠΡΟΙΟΝΤΑ'!C36)</f>
        <v>0.88</v>
      </c>
      <c r="D320" s="274" t="str">
        <f>IF('ΔΙΑΦΟΡΑ ΠΡΟΙΟΝΤΑ'!D36="","",'ΔΙΑΦΟΡΑ ΠΡΟΙΟΝΤΑ'!D36)</f>
        <v/>
      </c>
      <c r="E320" s="236">
        <f>IF('ΔΙΑΦΟΡΑ ΠΡΟΙΟΝΤΑ'!E36="","",'ΔΙΑΦΟΡΑ ΠΡΟΙΟΝΤΑ'!E36)</f>
        <v>0.88</v>
      </c>
      <c r="F320" s="274" t="str">
        <f>IF('ΔΙΑΦΟΡΑ ΠΡΟΙΟΝΤΑ'!F36="","",'ΔΙΑΦΟΡΑ ΠΡΟΙΟΝΤΑ'!F36)</f>
        <v/>
      </c>
      <c r="G320" s="236">
        <f>IF('ΔΙΑΦΟΡΑ ΠΡΟΙΟΝΤΑ'!G36="","",'ΔΙΑΦΟΡΑ ΠΡΟΙΟΝΤΑ'!G36)</f>
        <v>0.88</v>
      </c>
      <c r="H320" s="274" t="str">
        <f>IF('ΔΙΑΦΟΡΑ ΠΡΟΙΟΝΤΑ'!H36="","",'ΔΙΑΦΟΡΑ ΠΡΟΙΟΝΤΑ'!H36)</f>
        <v/>
      </c>
      <c r="I320" s="236">
        <f>IF('ΔΙΑΦΟΡΑ ΠΡΟΙΟΝΤΑ'!I36="","",'ΔΙΑΦΟΡΑ ΠΡΟΙΟΝΤΑ'!I36)</f>
        <v>1.05</v>
      </c>
      <c r="J320" s="274" t="str">
        <f>IF('ΔΙΑΦΟΡΑ ΠΡΟΙΟΝΤΑ'!J36="","",'ΔΙΑΦΟΡΑ ΠΡΟΙΟΝΤΑ'!J36)</f>
        <v/>
      </c>
      <c r="K320" s="237" t="str">
        <f t="shared" si="149"/>
        <v/>
      </c>
      <c r="L320" s="362">
        <v>0.88</v>
      </c>
      <c r="M320" s="363" t="s">
        <v>259</v>
      </c>
      <c r="N320" s="377">
        <f t="shared" si="151"/>
        <v>0.88</v>
      </c>
      <c r="O320" s="378" t="str">
        <f t="shared" si="152"/>
        <v/>
      </c>
      <c r="P320" s="364">
        <v>0.88</v>
      </c>
      <c r="Q320" s="364" t="s">
        <v>259</v>
      </c>
      <c r="R320" s="377">
        <f t="shared" si="153"/>
        <v>0.88</v>
      </c>
      <c r="S320" s="380" t="str">
        <f t="shared" si="154"/>
        <v/>
      </c>
      <c r="T320" s="362">
        <v>0.88</v>
      </c>
      <c r="U320" s="363" t="s">
        <v>259</v>
      </c>
      <c r="V320" s="377">
        <f t="shared" si="155"/>
        <v>0.88</v>
      </c>
      <c r="W320" s="380" t="str">
        <f t="shared" si="156"/>
        <v/>
      </c>
      <c r="X320" s="362">
        <v>1.05</v>
      </c>
      <c r="Y320" s="363" t="s">
        <v>259</v>
      </c>
      <c r="Z320" s="377">
        <f t="shared" si="157"/>
        <v>1.05</v>
      </c>
      <c r="AA320" s="382" t="str">
        <f t="shared" si="158"/>
        <v/>
      </c>
      <c r="AB320" s="347" t="str">
        <f>IF(OR(L320="",N320="",P320="",R320="",T320="",V320="",X320="",Z320=""),"DELETE","")</f>
        <v/>
      </c>
      <c r="AC320" s="352">
        <f t="shared" si="137"/>
        <v>0</v>
      </c>
      <c r="AD320" s="393">
        <f t="shared" si="138"/>
        <v>0</v>
      </c>
      <c r="AE320" s="393">
        <f t="shared" si="139"/>
        <v>0</v>
      </c>
      <c r="AF320" s="353">
        <f t="shared" si="140"/>
        <v>0</v>
      </c>
      <c r="AG320" s="354">
        <f t="shared" si="132"/>
        <v>0.17000000000000004</v>
      </c>
      <c r="AH320" s="355">
        <f t="shared" si="133"/>
        <v>0.19318181818181812</v>
      </c>
      <c r="AI320" s="356" t="str">
        <f t="shared" si="134"/>
        <v/>
      </c>
      <c r="AJ320" s="357">
        <f t="shared" si="135"/>
        <v>1.05</v>
      </c>
      <c r="AK320" s="358">
        <f t="shared" si="136"/>
        <v>0.88</v>
      </c>
      <c r="AL320" s="341"/>
      <c r="AM320" s="340"/>
      <c r="AN320" s="341"/>
      <c r="AO320" s="342"/>
      <c r="AP320" s="34"/>
      <c r="AQ320" s="34"/>
      <c r="AR320" s="34"/>
      <c r="AS320" s="34"/>
      <c r="AT320" s="34"/>
      <c r="BR320" s="34"/>
    </row>
    <row r="321" spans="1:70" x14ac:dyDescent="0.2">
      <c r="A321" s="74"/>
      <c r="B321" s="62"/>
      <c r="C321" s="272">
        <f>SUM(C295:C320)</f>
        <v>26.519999999999996</v>
      </c>
      <c r="D321" s="273"/>
      <c r="E321" s="272">
        <f>SUM(E295:E320)</f>
        <v>46.090000000000018</v>
      </c>
      <c r="F321" s="273"/>
      <c r="G321" s="272">
        <f>SUM(G295:G320)</f>
        <v>28.47</v>
      </c>
      <c r="H321" s="273"/>
      <c r="I321" s="272">
        <f>SUM(I295:I320)</f>
        <v>30.560000000000006</v>
      </c>
      <c r="J321" s="273"/>
      <c r="K321" s="197"/>
      <c r="L321" s="197"/>
      <c r="M321" s="197" t="s">
        <v>259</v>
      </c>
      <c r="N321" s="197"/>
      <c r="O321" s="197"/>
      <c r="P321" s="197"/>
      <c r="Q321" s="197"/>
      <c r="R321" s="270"/>
      <c r="S321" s="197"/>
      <c r="T321" s="200"/>
      <c r="U321" s="197"/>
      <c r="V321" s="45"/>
      <c r="Z321" s="45"/>
      <c r="AC321" s="281"/>
      <c r="AD321" s="392"/>
      <c r="AE321" s="392"/>
      <c r="AF321" s="270"/>
      <c r="AG321" s="256"/>
      <c r="AH321" s="257"/>
      <c r="AI321" s="258"/>
      <c r="AJ321" s="259"/>
      <c r="AK321" s="259"/>
      <c r="AL321" s="41"/>
      <c r="AM321" s="343"/>
      <c r="AN321" s="41"/>
      <c r="AO321" s="41"/>
      <c r="AP321" s="34"/>
      <c r="AQ321" s="34"/>
      <c r="AR321" s="34"/>
      <c r="AS321" s="34"/>
      <c r="AT321" s="34"/>
      <c r="BR321" s="34"/>
    </row>
    <row r="322" spans="1:70" s="101" customFormat="1" x14ac:dyDescent="0.2">
      <c r="A322" s="103"/>
      <c r="B322" s="104"/>
      <c r="C322" s="153"/>
      <c r="D322" s="153"/>
      <c r="E322" s="153"/>
      <c r="F322" s="153"/>
      <c r="G322" s="153"/>
      <c r="H322" s="153"/>
      <c r="I322" s="153"/>
      <c r="J322" s="153"/>
      <c r="K322" s="200"/>
      <c r="L322" s="200"/>
      <c r="M322" s="200"/>
      <c r="N322" s="200"/>
      <c r="O322" s="200"/>
      <c r="P322" s="200"/>
      <c r="Q322" s="200"/>
      <c r="R322" s="271"/>
      <c r="S322" s="200"/>
      <c r="T322" s="200"/>
      <c r="U322" s="200"/>
      <c r="V322" s="271"/>
      <c r="W322" s="200"/>
      <c r="X322" s="200"/>
      <c r="Y322" s="200"/>
      <c r="Z322" s="271"/>
      <c r="AA322" s="200"/>
      <c r="AB322" s="200"/>
      <c r="AC322" s="281"/>
      <c r="AD322" s="392"/>
      <c r="AE322" s="392"/>
      <c r="AF322" s="270"/>
      <c r="AG322" s="256"/>
      <c r="AH322" s="257"/>
      <c r="AI322" s="258"/>
      <c r="AJ322" s="259"/>
      <c r="AK322" s="259"/>
      <c r="AL322" s="344"/>
      <c r="AM322" s="345"/>
      <c r="AN322" s="344"/>
      <c r="AO322" s="344"/>
    </row>
    <row r="323" spans="1:70" ht="12.75" x14ac:dyDescent="0.2">
      <c r="C323" s="33">
        <f>SUM(C12:C23,C26:C28,C31:C38,C41:C65,C68:C74,C77:C84,C87:C98,C101:C110,C113:C126,C129:C140,C143:C159,C162:C171,C174:C181,C184:C195,C241:C263,C198:C219,C222:C230,C233:C238,C266:C292,C295:C320)</f>
        <v>219.62999999999994</v>
      </c>
      <c r="E323" s="33">
        <f>SUM(E12:E23,E26:E28,E31:E38,E41:E65,E68:E74,E77:E84,E87:E98,E101:E110,E113:E126,E129:E140,E143:E159,E162:E171,E174:E181,E184:E195,E241:E263,E198:E219,E222:E230,E233:E238,E266:E292,E295:E320)</f>
        <v>628.79000000000008</v>
      </c>
      <c r="F323" s="33"/>
      <c r="G323" s="33">
        <f>SUM(G12:G23,G26:G28,G31:G38,G41:G65,G68:G74,G77:G84,G87:G98,G101:G110,G113:G126,G129:G140,G143:G159,G162:G171,G174:G181,G184:G195,G241:G263,G198:G219,G222:G230,G233:G238,G266:G292,G295:G320)</f>
        <v>481.11999999999966</v>
      </c>
      <c r="I323" s="33">
        <f>SUM(I12:I23,I26:I28,I31:I38,I41:I65,I68:I74,I77:I84,I87:I98,I101:I110,I113:I126,I129:I140,I143:I159,I162:I171,I174:I181,I184:I195,I241:I263,I198:I219,I222:I230,I233:I238,I266:I292,I295:I320)</f>
        <v>464.50000000000017</v>
      </c>
      <c r="J323" s="33"/>
      <c r="K323" s="33">
        <f>MIN(C323,E323,G323,I323)</f>
        <v>219.62999999999994</v>
      </c>
      <c r="L323" s="33">
        <f>SUM(L12:L23,L26:L28,L31:L38,L41:L65,L68:L74,L77:L84,L87:L98,L101:L110,L113:L126,L129:L140,L143:L159,L162:L171,L174:L181,L184:L195,L241:L263,L198:L219,L222:L230,L233:L238,L266:L292,L295:L320)</f>
        <v>253.4899999999999</v>
      </c>
      <c r="N323" s="33">
        <f>SUM(N12:N23,N26:N28,N31:N38,N41:N65,N68:N74,N77:N84,N87:N98,N101:N110,N113:N126,N129:N140,N143:N159,N162:N171,N174:N181,N184:N195,N241:N263,N198:N219,N222:N230,N233:N238,N266:N292,N295:N320)</f>
        <v>219.62999999999994</v>
      </c>
      <c r="O323" s="33"/>
      <c r="P323" s="33">
        <f>SUM(P12:P23,P26:P28,P31:P38,P41:P65,P68:P74,P77:P84,P87:P98,P101:P110,P113:P126,P129:P140,P143:P159,P162:P171,P174:P181,P184:P195,P241:P263,P198:P219,P222:P230,P233:P238,P266:P292,P295:P320)</f>
        <v>549.84</v>
      </c>
      <c r="Q323" s="33"/>
      <c r="R323" s="33">
        <f>SUM(R12:R23,R26:R28,R31:R38,R41:R65,R68:R74,R77:R84,R87:R98,R101:R110,R113:R126,R129:R140,R143:R159,R162:R171,R174:R181,R184:R195,R241:R263,R198:R219,R222:R230,R233:R238,R266:R292,R295:R320)</f>
        <v>628.79000000000008</v>
      </c>
      <c r="S323" s="33"/>
      <c r="T323" s="196">
        <f>SUM(T12:T23,T26:T28,T31:T38,T41:T65,T68:T74,T77:T84,T87:T98,T101:T110,T113:T126,T129:T140,T143:T159,T162:T171,T174:T181,T184:T195,T241:T263,T198:T219,T222:T230,T233:T238,T266:T292,T295:T320)</f>
        <v>506.0999999999998</v>
      </c>
      <c r="U323" s="33"/>
      <c r="V323" s="45">
        <f>SUM(V12:V23,V26:V28,V31:V38,V41:V65,V68:V74,V77:V84,V87:V98,V101:V110,V113:V126,V129:V140,V143:V159,V162:V171,V174:V181,V184:V195,V241:V263,V198:V219,V222:V230,V233:V238,V266:V292,V295:V320)</f>
        <v>481.11999999999966</v>
      </c>
      <c r="X323" s="33">
        <f>SUM(X12:X23,X26:X28,X31:X38,X41:X65,X68:X74,X77:X84,X87:X98,X101:X110,X113:X126,X129:X140,X143:X159,X162:X171,X174:X181,X184:X195,X241:X263,X198:X219,X222:X230,X233:X238,X266:X292,X295:X320)</f>
        <v>466.97000000000043</v>
      </c>
      <c r="Z323" s="45">
        <f>SUM(Z12:Z23,Z26:Z28,Z31:Z38,Z41:Z65,Z68:Z74,Z77:Z84,Z87:Z98,Z101:Z110,Z113:Z126,Z129:Z140,Z143:Z159,Z162:Z171,Z174:Z181,Z184:Z195,Z241:Z263,Z198:Z219,Z222:Z230,Z233:Z238,Z266:Z292,Z295:Z320)</f>
        <v>463.45000000000016</v>
      </c>
      <c r="AD323" s="394"/>
      <c r="AI323" s="34"/>
      <c r="AJ323" s="34"/>
      <c r="AK323" s="34"/>
      <c r="AL323" s="196"/>
      <c r="AM323" s="343"/>
      <c r="AN323" s="196"/>
      <c r="AO323" s="41"/>
      <c r="AP323" s="34"/>
      <c r="AQ323" s="34"/>
      <c r="AR323" s="34"/>
      <c r="AS323" s="34"/>
      <c r="AT323" s="34"/>
      <c r="BR323" s="34"/>
    </row>
    <row r="324" spans="1:70" ht="15.75" thickBot="1" x14ac:dyDescent="0.25">
      <c r="Z324" s="80"/>
      <c r="AL324" s="41"/>
      <c r="AM324" s="343"/>
      <c r="AN324" s="41"/>
      <c r="AO324" s="41"/>
    </row>
    <row r="325" spans="1:70" x14ac:dyDescent="0.2">
      <c r="B325" s="43" t="s">
        <v>79</v>
      </c>
      <c r="C325" s="154">
        <f>COUNT(A12:A320)</f>
        <v>271</v>
      </c>
      <c r="D325" s="201"/>
      <c r="Z325" s="80"/>
      <c r="AC325" s="261">
        <f>COUNTIF(AC12:AC320,"&lt;0")</f>
        <v>1</v>
      </c>
      <c r="AD325" s="395">
        <f>COUNTIF(AD12:AD320,"&lt;0")</f>
        <v>3</v>
      </c>
      <c r="AE325" s="395">
        <f>COUNTIF(AE12:AE320,"&lt;0")</f>
        <v>8</v>
      </c>
      <c r="AF325" s="262">
        <f>COUNTIF(AF12:AF320,"&lt;0")</f>
        <v>6</v>
      </c>
      <c r="AL325" s="41"/>
      <c r="AM325" s="343"/>
      <c r="AN325" s="41"/>
      <c r="AO325" s="41"/>
    </row>
    <row r="326" spans="1:70" ht="15.75" thickBot="1" x14ac:dyDescent="0.25">
      <c r="Z326" s="80"/>
      <c r="AC326" s="263">
        <f>COUNTIF(AC12:AC320,"&gt;0")</f>
        <v>5</v>
      </c>
      <c r="AD326" s="396">
        <f>COUNTIF(AD12:AD320,"&gt;0")</f>
        <v>11</v>
      </c>
      <c r="AE326" s="396">
        <f>COUNTIF(AE12:AE320,"&gt;0")</f>
        <v>9</v>
      </c>
      <c r="AF326" s="264">
        <f>COUNTIF(AF12:AF320,"&gt;0")</f>
        <v>7</v>
      </c>
      <c r="AL326" s="41"/>
      <c r="AM326" s="343"/>
      <c r="AN326" s="41"/>
      <c r="AO326" s="41"/>
    </row>
    <row r="327" spans="1:70" ht="16.5" thickBot="1" x14ac:dyDescent="0.3">
      <c r="C327" s="510" t="s">
        <v>274</v>
      </c>
      <c r="D327" s="496"/>
      <c r="E327" s="495" t="s">
        <v>268</v>
      </c>
      <c r="F327" s="496"/>
      <c r="G327" s="495" t="s">
        <v>270</v>
      </c>
      <c r="H327" s="496"/>
      <c r="I327" s="495" t="s">
        <v>272</v>
      </c>
      <c r="J327" s="496"/>
      <c r="K327" s="155"/>
      <c r="L327" s="155"/>
      <c r="M327" s="155"/>
      <c r="N327" s="155"/>
      <c r="O327" s="155"/>
      <c r="P327" s="155"/>
      <c r="Q327" s="155"/>
      <c r="R327" s="155"/>
      <c r="S327" s="155"/>
      <c r="T327" s="196"/>
      <c r="U327" s="33"/>
      <c r="V327" s="33"/>
      <c r="W327" s="78"/>
      <c r="Z327" s="45"/>
      <c r="AA327" s="78"/>
      <c r="AC327" s="265">
        <f>SUMIF(AC12:AC320,"&lt;0")</f>
        <v>-0.31000000000000005</v>
      </c>
      <c r="AD327" s="397">
        <f>SUMIF(AD12:AD320,"&lt;0")</f>
        <v>-1.600000000000001</v>
      </c>
      <c r="AE327" s="397">
        <f>SUMIF(AE12:AE320,"&lt;0")</f>
        <v>-4.3100000000000005</v>
      </c>
      <c r="AF327" s="266">
        <f>SUMIF(AF12:AF320,"&lt;0")</f>
        <v>-2.9899999999999998</v>
      </c>
      <c r="AL327" s="41"/>
      <c r="AM327" s="343"/>
      <c r="AN327" s="41"/>
      <c r="AO327" s="41"/>
      <c r="AS327" s="34"/>
      <c r="AT327" s="34"/>
      <c r="BO327" s="42"/>
      <c r="BR327" s="34"/>
    </row>
    <row r="328" spans="1:70" ht="16.5" thickBot="1" x14ac:dyDescent="0.3">
      <c r="C328" s="513">
        <f>C323</f>
        <v>219.62999999999994</v>
      </c>
      <c r="D328" s="502"/>
      <c r="E328" s="501">
        <f>E323</f>
        <v>628.79000000000008</v>
      </c>
      <c r="F328" s="502"/>
      <c r="G328" s="501">
        <f>G323</f>
        <v>481.11999999999966</v>
      </c>
      <c r="H328" s="502"/>
      <c r="I328" s="501">
        <f>I323</f>
        <v>464.50000000000017</v>
      </c>
      <c r="J328" s="502"/>
      <c r="K328" s="155"/>
      <c r="L328" s="155"/>
      <c r="M328" s="155"/>
      <c r="N328" s="155"/>
      <c r="O328" s="155"/>
      <c r="P328" s="155"/>
      <c r="Q328" s="155"/>
      <c r="R328" s="155"/>
      <c r="S328" s="155"/>
      <c r="T328" s="196"/>
      <c r="U328" s="33"/>
      <c r="V328" s="33"/>
      <c r="W328" s="78"/>
      <c r="X328" s="156"/>
      <c r="Y328" s="156"/>
      <c r="Z328" s="156"/>
      <c r="AA328" s="155"/>
      <c r="AC328" s="265">
        <f>SUMIF(AC12:AC320,"&gt;0")</f>
        <v>2.59</v>
      </c>
      <c r="AD328" s="397">
        <f>SUMIF(AD12:AD320,"&gt;0")</f>
        <v>5.24</v>
      </c>
      <c r="AE328" s="397">
        <f>SUMIF(AE12:AE320,"&gt;0")</f>
        <v>5.5699999999999994</v>
      </c>
      <c r="AF328" s="266">
        <f>SUMIF(AF12:AF320,"&gt;0")</f>
        <v>2.1899999999999995</v>
      </c>
      <c r="AL328" s="41"/>
      <c r="AM328" s="343"/>
      <c r="AN328" s="41"/>
      <c r="AO328" s="41"/>
      <c r="AS328" s="34"/>
      <c r="AT328" s="34"/>
      <c r="BO328" s="42"/>
      <c r="BR328" s="34"/>
    </row>
    <row r="329" spans="1:70" ht="16.5" thickBot="1" x14ac:dyDescent="0.3">
      <c r="C329" s="157"/>
      <c r="D329" s="157"/>
      <c r="E329" s="157"/>
      <c r="F329" s="202"/>
      <c r="G329" s="157"/>
      <c r="H329" s="157"/>
      <c r="I329" s="157"/>
      <c r="J329" s="202"/>
      <c r="K329" s="157"/>
      <c r="L329" s="157"/>
      <c r="M329" s="157"/>
      <c r="N329" s="203"/>
      <c r="O329" s="203"/>
      <c r="P329" s="203"/>
      <c r="Q329" s="203"/>
      <c r="R329" s="203"/>
      <c r="S329" s="203"/>
      <c r="T329" s="402"/>
      <c r="U329" s="203"/>
      <c r="V329" s="203"/>
      <c r="Z329" s="80"/>
      <c r="AA329" s="156"/>
      <c r="AB329" s="156"/>
      <c r="AC329" s="267">
        <f>AC328+AC327</f>
        <v>2.2799999999999998</v>
      </c>
      <c r="AD329" s="398">
        <f>AD328+AD327</f>
        <v>3.6399999999999992</v>
      </c>
      <c r="AE329" s="398">
        <f>AE328+AE327</f>
        <v>1.2599999999999989</v>
      </c>
      <c r="AF329" s="268">
        <f>AF328+AF327</f>
        <v>-0.80000000000000027</v>
      </c>
    </row>
    <row r="330" spans="1:70" ht="60.75" x14ac:dyDescent="0.25">
      <c r="C330" s="522" t="s">
        <v>84</v>
      </c>
      <c r="D330" s="523"/>
      <c r="E330" s="499" t="s">
        <v>85</v>
      </c>
      <c r="F330" s="516"/>
      <c r="G330" s="158" t="s">
        <v>86</v>
      </c>
      <c r="H330" s="204"/>
      <c r="I330" s="205"/>
      <c r="J330" s="206"/>
      <c r="K330" s="499" t="s">
        <v>84</v>
      </c>
      <c r="L330" s="500"/>
      <c r="M330" s="158" t="s">
        <v>86</v>
      </c>
      <c r="N330" s="159"/>
      <c r="O330" s="159"/>
      <c r="P330" s="159"/>
      <c r="Q330" s="159"/>
      <c r="R330" s="159"/>
      <c r="S330" s="159"/>
      <c r="T330" s="399"/>
      <c r="U330" s="159"/>
      <c r="V330" s="159"/>
      <c r="Z330" s="80"/>
      <c r="AA330" s="156"/>
      <c r="AB330" s="156"/>
      <c r="AC330" s="209"/>
      <c r="AD330" s="399"/>
    </row>
    <row r="331" spans="1:70" ht="15.75" x14ac:dyDescent="0.25">
      <c r="C331" s="33" t="s">
        <v>268</v>
      </c>
      <c r="E331" s="514"/>
      <c r="F331" s="515"/>
      <c r="G331" s="207">
        <f>(100*E331)/$K$323</f>
        <v>0</v>
      </c>
      <c r="H331" s="208"/>
      <c r="I331" s="209"/>
      <c r="J331" s="210"/>
      <c r="K331" s="506" t="str">
        <f>C331</f>
        <v>ΞΕΝΗΣ ΣΑΛΑΜΙΝΟΣ 81, 5282 ΠΑΡΑΛΙΜΝΙ</v>
      </c>
      <c r="L331" s="507"/>
      <c r="M331" s="207">
        <f>G331</f>
        <v>0</v>
      </c>
      <c r="N331" s="155"/>
      <c r="O331" s="155"/>
      <c r="P331" s="155"/>
      <c r="Q331" s="155"/>
      <c r="R331" s="155"/>
      <c r="S331" s="155"/>
      <c r="T331" s="403"/>
      <c r="U331" s="155"/>
      <c r="V331" s="155"/>
      <c r="Z331" s="80"/>
      <c r="AA331" s="156"/>
      <c r="AB331" s="156"/>
      <c r="AC331" s="209"/>
      <c r="AD331" s="399"/>
    </row>
    <row r="332" spans="1:70" ht="15.75" x14ac:dyDescent="0.25">
      <c r="C332" s="33" t="s">
        <v>270</v>
      </c>
      <c r="E332" s="514"/>
      <c r="F332" s="515"/>
      <c r="G332" s="207">
        <f>(100*E332)/$K$323</f>
        <v>0</v>
      </c>
      <c r="H332" s="208"/>
      <c r="I332" s="209"/>
      <c r="J332" s="210"/>
      <c r="K332" s="506" t="str">
        <f>C332</f>
        <v>ΠΟΤΑΜΟΣ ΔΗΜΗΤΡΑΣ 39, 5282 ΠΑΛΑΛΙΜΝΙ</v>
      </c>
      <c r="L332" s="507"/>
      <c r="M332" s="207">
        <f>G332</f>
        <v>0</v>
      </c>
      <c r="N332" s="155"/>
      <c r="O332" s="155"/>
      <c r="P332" s="155"/>
      <c r="Q332" s="155"/>
      <c r="R332" s="155"/>
      <c r="S332" s="155"/>
      <c r="T332" s="403"/>
      <c r="U332" s="155"/>
      <c r="V332" s="155"/>
      <c r="Z332" s="80"/>
      <c r="AA332" s="156"/>
      <c r="AB332" s="156"/>
      <c r="AC332" s="209"/>
      <c r="AD332" s="399"/>
    </row>
    <row r="333" spans="1:70" ht="15.75" x14ac:dyDescent="0.25">
      <c r="A333" s="34"/>
      <c r="C333" s="33" t="s">
        <v>125</v>
      </c>
      <c r="E333" s="514"/>
      <c r="F333" s="515"/>
      <c r="G333" s="207">
        <f>(100*E333)/$K$323</f>
        <v>0</v>
      </c>
      <c r="H333" s="208"/>
      <c r="I333" s="209"/>
      <c r="J333" s="210"/>
      <c r="K333" s="506" t="str">
        <f>C333</f>
        <v>ΔΗΜΟΣ</v>
      </c>
      <c r="L333" s="507"/>
      <c r="M333" s="207">
        <f>G333</f>
        <v>0</v>
      </c>
      <c r="N333" s="155"/>
      <c r="O333" s="155"/>
      <c r="P333" s="155"/>
      <c r="Q333" s="155"/>
      <c r="R333" s="155"/>
      <c r="S333" s="155"/>
      <c r="T333" s="403"/>
      <c r="U333" s="155"/>
      <c r="V333" s="155"/>
      <c r="Z333" s="80"/>
    </row>
    <row r="334" spans="1:70" ht="15.75" x14ac:dyDescent="0.25">
      <c r="A334" s="34"/>
      <c r="C334" s="33" t="s">
        <v>272</v>
      </c>
      <c r="E334" s="160"/>
      <c r="F334" s="161"/>
      <c r="G334" s="207">
        <f>(100*E334)/$K$323</f>
        <v>0</v>
      </c>
      <c r="H334" s="208"/>
      <c r="I334" s="209"/>
      <c r="J334" s="210"/>
      <c r="K334" s="506" t="str">
        <f>C334</f>
        <v>ΜΑΡΙΝΟΥ ΔΗΜΗΤΡΑ ΕΜΠΟΡΙΚΗ ΤΡΙΩΝ ΙΕΡΑΡΧΩΝ 9Α, 5510 ΑΥΓΟΡΟΥ</v>
      </c>
      <c r="L334" s="507"/>
      <c r="M334" s="207">
        <f>G334</f>
        <v>0</v>
      </c>
      <c r="N334" s="155"/>
      <c r="O334" s="155"/>
      <c r="P334" s="155"/>
      <c r="Q334" s="155"/>
      <c r="R334" s="155"/>
      <c r="S334" s="155"/>
      <c r="T334" s="403"/>
      <c r="U334" s="155"/>
      <c r="V334" s="155"/>
      <c r="Z334" s="80"/>
    </row>
    <row r="335" spans="1:70" x14ac:dyDescent="0.2">
      <c r="A335" s="34"/>
      <c r="Z335" s="80"/>
      <c r="BR335" s="34"/>
    </row>
    <row r="336" spans="1:70" x14ac:dyDescent="0.2">
      <c r="A336" s="34"/>
      <c r="C336" s="78"/>
      <c r="D336" s="78"/>
      <c r="E336" s="78"/>
      <c r="G336" s="78"/>
      <c r="H336" s="78"/>
      <c r="J336" s="33"/>
      <c r="L336" s="78"/>
      <c r="N336" s="33"/>
      <c r="O336" s="33"/>
      <c r="Q336" s="33"/>
      <c r="R336" s="33"/>
      <c r="S336" s="33"/>
      <c r="U336" s="33"/>
      <c r="V336" s="33"/>
      <c r="Z336" s="45"/>
      <c r="AD336" s="394"/>
      <c r="AU336" s="32"/>
      <c r="BE336" s="42"/>
      <c r="BR336" s="34"/>
    </row>
    <row r="337" spans="1:70" ht="15.75" thickBot="1" x14ac:dyDescent="0.25">
      <c r="A337" s="34"/>
      <c r="Z337" s="80"/>
    </row>
    <row r="338" spans="1:70" ht="16.5" thickBot="1" x14ac:dyDescent="0.3">
      <c r="A338" s="34"/>
      <c r="B338" s="55" t="s">
        <v>4</v>
      </c>
      <c r="C338" s="510" t="str">
        <f>C327</f>
        <v>ΛΙΤΣΑ ΒΑΡΩΣΙΩΝ 101, 5522 ΒΡΥΣΟΥΛΛΕΣ</v>
      </c>
      <c r="D338" s="496"/>
      <c r="E338" s="495" t="str">
        <f>E327</f>
        <v>ΞΕΝΗΣ ΣΑΛΑΜΙΝΟΣ 81, 5282 ΠΑΡΑΛΙΜΝΙ</v>
      </c>
      <c r="F338" s="496"/>
      <c r="G338" s="495" t="str">
        <f>G327</f>
        <v>ΠΟΤΑΜΟΣ ΔΗΜΗΤΡΑΣ 39, 5282 ΠΑΛΑΛΙΜΝΙ</v>
      </c>
      <c r="H338" s="496"/>
      <c r="I338" s="495" t="str">
        <f>I327</f>
        <v>ΜΑΡΙΝΟΥ ΔΗΜΗΤΡΑ ΕΜΠΟΡΙΚΗ ΤΡΙΩΝ ΙΕΡΑΡΧΩΝ 9Α, 5510 ΑΥΓΟΡΟΥ</v>
      </c>
      <c r="J338" s="496"/>
      <c r="K338" s="162" t="s">
        <v>91</v>
      </c>
      <c r="L338" s="163"/>
      <c r="M338" s="162" t="s">
        <v>92</v>
      </c>
      <c r="N338" s="164"/>
      <c r="O338" s="52" t="s">
        <v>95</v>
      </c>
      <c r="P338" s="45"/>
      <c r="Q338" s="33"/>
      <c r="S338" s="33"/>
      <c r="T338" s="196"/>
      <c r="U338" s="33"/>
      <c r="W338" s="503" t="s">
        <v>102</v>
      </c>
      <c r="X338" s="504"/>
      <c r="Y338" s="505"/>
      <c r="Z338" s="45"/>
      <c r="AD338" s="394"/>
      <c r="AS338" s="34"/>
      <c r="AT338" s="34"/>
      <c r="BE338" s="42"/>
      <c r="BR338" s="34"/>
    </row>
    <row r="339" spans="1:70" ht="15.75" thickBot="1" x14ac:dyDescent="0.25">
      <c r="A339" s="34"/>
      <c r="B339" s="56">
        <f>L10</f>
        <v>41542</v>
      </c>
      <c r="C339" s="166">
        <f>SUM(L12:L23)</f>
        <v>9.7999999999999989</v>
      </c>
      <c r="D339" s="167"/>
      <c r="E339" s="166">
        <f>SUM(P12:P23)</f>
        <v>13.650000000000002</v>
      </c>
      <c r="F339" s="168"/>
      <c r="G339" s="166">
        <f>SUM(T12:T23)</f>
        <v>12.09</v>
      </c>
      <c r="H339" s="167"/>
      <c r="I339" s="166">
        <f>SUM(X12:X23)</f>
        <v>12.260000000000002</v>
      </c>
      <c r="J339" s="167"/>
      <c r="K339" s="83">
        <f>SUM(C339:J339)</f>
        <v>47.800000000000011</v>
      </c>
      <c r="L339" s="58"/>
      <c r="M339" s="180">
        <f>(K340-K339)/K339</f>
        <v>0.14372384937238469</v>
      </c>
      <c r="N339" s="211"/>
      <c r="O339" s="170">
        <f>COUNT(A12:A23)</f>
        <v>12</v>
      </c>
      <c r="P339" s="45"/>
      <c r="Q339" s="33"/>
      <c r="S339" s="33"/>
      <c r="T339" s="196"/>
      <c r="U339" s="33"/>
      <c r="W339" s="212"/>
      <c r="X339" s="213">
        <f>B339</f>
        <v>41542</v>
      </c>
      <c r="Y339" s="195">
        <f>B340</f>
        <v>41576</v>
      </c>
      <c r="Z339" s="45"/>
      <c r="AD339" s="394"/>
      <c r="AS339" s="34"/>
      <c r="AT339" s="34"/>
      <c r="BE339" s="42"/>
      <c r="BR339" s="34"/>
    </row>
    <row r="340" spans="1:70" ht="15.75" thickBot="1" x14ac:dyDescent="0.25">
      <c r="A340" s="34"/>
      <c r="B340" s="57">
        <f>N10</f>
        <v>41576</v>
      </c>
      <c r="C340" s="166">
        <f>SUM(N12:N23)</f>
        <v>9.1499999999999986</v>
      </c>
      <c r="D340" s="171"/>
      <c r="E340" s="166">
        <f>SUM(R12:R23)</f>
        <v>16.73</v>
      </c>
      <c r="F340" s="172"/>
      <c r="G340" s="166">
        <f>SUM(V12:V23)</f>
        <v>15.120000000000001</v>
      </c>
      <c r="H340" s="171"/>
      <c r="I340" s="166">
        <f>SUM(Z12:Z23)</f>
        <v>13.670000000000002</v>
      </c>
      <c r="J340" s="171"/>
      <c r="K340" s="82">
        <f>SUM(C340:J340)</f>
        <v>54.67</v>
      </c>
      <c r="L340" s="77"/>
      <c r="M340" s="82"/>
      <c r="N340" s="214"/>
      <c r="O340" s="53"/>
      <c r="P340" s="45"/>
      <c r="Q340" s="33"/>
      <c r="S340" s="33"/>
      <c r="T340" s="196"/>
      <c r="U340" s="33"/>
      <c r="W340" s="215" t="s">
        <v>81</v>
      </c>
      <c r="X340" s="216">
        <f>SUM(C339,C343,C347,C351,C355,C359,C363,C367,C371,C375,C379,C383,C387,C391,C407,C395,C399,C403,C411,C415)</f>
        <v>253.48999999999998</v>
      </c>
      <c r="Y340" s="90">
        <f>SUM(C364,C368,C372,C376,C380,C384,C388,C392,C408,C396,C400,C404,C412,C416,C340,C344,C348,C352,C356,C360,)</f>
        <v>219.63000000000002</v>
      </c>
      <c r="Z340" s="45"/>
      <c r="AD340" s="394"/>
      <c r="AS340" s="34"/>
      <c r="AT340" s="34"/>
      <c r="BE340" s="42"/>
      <c r="BR340" s="34"/>
    </row>
    <row r="341" spans="1:70" ht="15.75" thickBot="1" x14ac:dyDescent="0.25">
      <c r="A341" s="34"/>
      <c r="B341" s="40"/>
      <c r="C341" s="48"/>
      <c r="D341" s="48"/>
      <c r="E341" s="48"/>
      <c r="G341" s="48"/>
      <c r="H341" s="48"/>
      <c r="I341" s="48"/>
      <c r="J341" s="48"/>
      <c r="O341" s="33"/>
      <c r="P341" s="33"/>
      <c r="Q341" s="33"/>
      <c r="S341" s="33"/>
      <c r="T341" s="196"/>
      <c r="U341" s="33"/>
      <c r="W341" s="217" t="s">
        <v>83</v>
      </c>
      <c r="X341" s="216">
        <f>SUM(E339,E343,E347,E351,E355,E359,E363,E367,E371,E375,E379,E383,E387,E391,E407,E395,E399,E403,E411,E415)</f>
        <v>549.83999999999992</v>
      </c>
      <c r="Y341" s="90">
        <f>SUM(E364,E368,E372,E376,E380,E384,E388,E392,E408,E396,E400,E404,E412,E416,E340,E344,E348,E352,E356,E360,)</f>
        <v>628.79000000000008</v>
      </c>
      <c r="Z341" s="45"/>
      <c r="AD341" s="394"/>
      <c r="AS341" s="34"/>
      <c r="AT341" s="34"/>
      <c r="BF341" s="42"/>
      <c r="BR341" s="34"/>
    </row>
    <row r="342" spans="1:70" ht="15.75" x14ac:dyDescent="0.25">
      <c r="A342" s="34"/>
      <c r="B342" s="55" t="s">
        <v>57</v>
      </c>
      <c r="C342" s="162" t="str">
        <f t="shared" ref="C342:I342" si="159">C338</f>
        <v>ΛΙΤΣΑ ΒΑΡΩΣΙΩΝ 101, 5522 ΒΡΥΣΟΥΛΛΕΣ</v>
      </c>
      <c r="D342" s="174"/>
      <c r="E342" s="175" t="str">
        <f t="shared" si="159"/>
        <v>ΞΕΝΗΣ ΣΑΛΑΜΙΝΟΣ 81, 5282 ΠΑΡΑΛΙΜΝΙ</v>
      </c>
      <c r="F342" s="176"/>
      <c r="G342" s="175" t="str">
        <f t="shared" si="159"/>
        <v>ΠΟΤΑΜΟΣ ΔΗΜΗΤΡΑΣ 39, 5282 ΠΑΛΑΛΙΜΝΙ</v>
      </c>
      <c r="H342" s="174"/>
      <c r="I342" s="175" t="str">
        <f t="shared" si="159"/>
        <v>ΜΑΡΙΝΟΥ ΔΗΜΗΤΡΑ ΕΜΠΟΡΙΚΗ ΤΡΙΩΝ ΙΕΡΑΡΧΩΝ 9Α, 5510 ΑΥΓΟΡΟΥ</v>
      </c>
      <c r="J342" s="177"/>
      <c r="K342" s="162" t="s">
        <v>91</v>
      </c>
      <c r="L342" s="163"/>
      <c r="M342" s="162" t="s">
        <v>92</v>
      </c>
      <c r="N342" s="164"/>
      <c r="O342" s="52" t="s">
        <v>95</v>
      </c>
      <c r="P342" s="45"/>
      <c r="Q342" s="33"/>
      <c r="S342" s="33"/>
      <c r="T342" s="196"/>
      <c r="U342" s="33"/>
      <c r="W342" s="217" t="s">
        <v>80</v>
      </c>
      <c r="X342" s="216">
        <f>SUM(G339,G343,G347,G351,G355,G359,G363,G367,G371,G375,G379,G383,G387,G391,G407,G395,G399,G403,G411,G415)</f>
        <v>506.1</v>
      </c>
      <c r="Y342" s="90">
        <f>SUM(G364,G368,G372,G376,G380,G384,G388,G392,G408,G396,G400,G404,G412,G416,G340,G344,G348,G352,G356,G360,)</f>
        <v>481.11999999999995</v>
      </c>
      <c r="Z342" s="45"/>
      <c r="AD342" s="394"/>
      <c r="AS342" s="34"/>
      <c r="AT342" s="34"/>
      <c r="BF342" s="42"/>
      <c r="BR342" s="34"/>
    </row>
    <row r="343" spans="1:70" x14ac:dyDescent="0.2">
      <c r="A343" s="34"/>
      <c r="B343" s="56">
        <f>B339</f>
        <v>41542</v>
      </c>
      <c r="C343" s="166">
        <f>SUM(L26:L28)</f>
        <v>2.2199999999999998</v>
      </c>
      <c r="D343" s="167"/>
      <c r="E343" s="166">
        <f>SUM(P26:P28)</f>
        <v>3.46</v>
      </c>
      <c r="F343" s="168"/>
      <c r="G343" s="166">
        <f>SUM(T26:T28)</f>
        <v>2.0699999999999998</v>
      </c>
      <c r="H343" s="167"/>
      <c r="I343" s="166">
        <f>SUM(X26:X28)</f>
        <v>3.69</v>
      </c>
      <c r="J343" s="169"/>
      <c r="K343" s="83">
        <f>SUM(C343:J343)</f>
        <v>11.44</v>
      </c>
      <c r="L343" s="58"/>
      <c r="M343" s="180">
        <f>(K344-K343)/K343</f>
        <v>-0.10664335664335671</v>
      </c>
      <c r="N343" s="211"/>
      <c r="O343" s="170">
        <f>COUNT(A26:A28)</f>
        <v>3</v>
      </c>
      <c r="P343" s="45"/>
      <c r="Q343" s="33"/>
      <c r="S343" s="33"/>
      <c r="T343" s="196"/>
      <c r="U343" s="33"/>
      <c r="W343" s="217" t="s">
        <v>87</v>
      </c>
      <c r="X343" s="216" t="e">
        <f>SUM(#REF!,#REF!,#REF!,#REF!,#REF!,#REF!,#REF!,#REF!,#REF!,#REF!,#REF!,#REF!,#REF!,#REF!,#REF!,#REF!,#REF!,#REF!,#REF!,#REF!)</f>
        <v>#REF!</v>
      </c>
      <c r="Y343" s="90" t="e">
        <f>SUM(#REF!,#REF!,#REF!,#REF!,#REF!,#REF!,#REF!,#REF!,#REF!,#REF!,#REF!,#REF!,#REF!,#REF!,#REF!,#REF!,#REF!,#REF!,#REF!,#REF!,)</f>
        <v>#REF!</v>
      </c>
      <c r="Z343" s="45"/>
      <c r="AD343" s="394"/>
      <c r="AS343" s="34"/>
      <c r="AT343" s="34"/>
      <c r="BF343" s="42"/>
      <c r="BR343" s="34"/>
    </row>
    <row r="344" spans="1:70" ht="15.75" thickBot="1" x14ac:dyDescent="0.25">
      <c r="A344" s="34"/>
      <c r="B344" s="57">
        <f>B340</f>
        <v>41576</v>
      </c>
      <c r="C344" s="166">
        <f>SUM(N26:N28)</f>
        <v>0.96</v>
      </c>
      <c r="D344" s="171"/>
      <c r="E344" s="166">
        <f>SUM(R26:R28)</f>
        <v>3.5</v>
      </c>
      <c r="F344" s="172"/>
      <c r="G344" s="166">
        <f>SUM(V26:V28)</f>
        <v>2.0699999999999998</v>
      </c>
      <c r="H344" s="171"/>
      <c r="I344" s="166">
        <f>SUM(Z26:Z28)</f>
        <v>3.69</v>
      </c>
      <c r="J344" s="173"/>
      <c r="K344" s="82">
        <f>SUM(C344:J344)</f>
        <v>10.219999999999999</v>
      </c>
      <c r="L344" s="77"/>
      <c r="M344" s="82"/>
      <c r="N344" s="214"/>
      <c r="O344" s="53"/>
      <c r="P344" s="45"/>
      <c r="Q344" s="33"/>
      <c r="S344" s="33"/>
      <c r="T344" s="196"/>
      <c r="U344" s="33"/>
      <c r="W344" s="217" t="s">
        <v>82</v>
      </c>
      <c r="X344" s="216" t="e">
        <f>SUM(#REF!,#REF!,#REF!,#REF!,#REF!,#REF!,#REF!,#REF!,#REF!,#REF!,#REF!,#REF!,#REF!,#REF!,#REF!,#REF!,#REF!,#REF!,#REF!,#REF!)</f>
        <v>#REF!</v>
      </c>
      <c r="Y344" s="90" t="e">
        <f>SUM(#REF!,#REF!,#REF!,#REF!,#REF!,#REF!,#REF!,#REF!,#REF!,#REF!,#REF!,#REF!,#REF!,#REF!,#REF!,#REF!,#REF!,#REF!,#REF!,#REF!,)</f>
        <v>#REF!</v>
      </c>
      <c r="Z344" s="45"/>
      <c r="AD344" s="394"/>
      <c r="AS344" s="34"/>
      <c r="AT344" s="34"/>
      <c r="BF344" s="42"/>
      <c r="BR344" s="34"/>
    </row>
    <row r="345" spans="1:70" ht="15.75" thickBot="1" x14ac:dyDescent="0.25">
      <c r="A345" s="34"/>
      <c r="B345" s="40"/>
      <c r="C345" s="178"/>
      <c r="D345" s="179"/>
      <c r="E345" s="48"/>
      <c r="G345" s="48"/>
      <c r="H345" s="48"/>
      <c r="I345" s="48"/>
      <c r="J345" s="48"/>
      <c r="O345" s="33"/>
      <c r="P345" s="33"/>
      <c r="Q345" s="33"/>
      <c r="S345" s="33"/>
      <c r="T345" s="196"/>
      <c r="U345" s="33"/>
      <c r="Z345" s="45"/>
      <c r="AD345" s="394"/>
      <c r="AS345" s="34"/>
      <c r="AT345" s="34"/>
      <c r="BC345" s="42"/>
      <c r="BR345" s="34"/>
    </row>
    <row r="346" spans="1:70" ht="15.75" x14ac:dyDescent="0.25">
      <c r="A346" s="34"/>
      <c r="B346" s="55" t="s">
        <v>58</v>
      </c>
      <c r="C346" s="162" t="str">
        <f>C342</f>
        <v>ΛΙΤΣΑ ΒΑΡΩΣΙΩΝ 101, 5522 ΒΡΥΣΟΥΛΛΕΣ</v>
      </c>
      <c r="D346" s="174"/>
      <c r="E346" s="162" t="str">
        <f>E342</f>
        <v>ΞΕΝΗΣ ΣΑΛΑΜΙΝΟΣ 81, 5282 ΠΑΡΑΛΙΜΝΙ</v>
      </c>
      <c r="F346" s="176"/>
      <c r="G346" s="175" t="str">
        <f>G342</f>
        <v>ΠΟΤΑΜΟΣ ΔΗΜΗΤΡΑΣ 39, 5282 ΠΑΛΑΛΙΜΝΙ</v>
      </c>
      <c r="H346" s="174"/>
      <c r="I346" s="175" t="str">
        <f>I342</f>
        <v>ΜΑΡΙΝΟΥ ΔΗΜΗΤΡΑ ΕΜΠΟΡΙΚΗ ΤΡΙΩΝ ΙΕΡΑΡΧΩΝ 9Α, 5510 ΑΥΓΟΡΟΥ</v>
      </c>
      <c r="J346" s="177"/>
      <c r="K346" s="162" t="s">
        <v>91</v>
      </c>
      <c r="L346" s="177"/>
      <c r="M346" s="162" t="s">
        <v>92</v>
      </c>
      <c r="N346" s="164"/>
      <c r="O346" s="52" t="s">
        <v>95</v>
      </c>
      <c r="P346" s="45"/>
      <c r="Q346" s="33"/>
      <c r="S346" s="33"/>
      <c r="T346" s="196"/>
      <c r="U346" s="33"/>
      <c r="Z346" s="45"/>
      <c r="AD346" s="394"/>
      <c r="AS346" s="34"/>
      <c r="AT346" s="34"/>
      <c r="BC346" s="42"/>
      <c r="BR346" s="34"/>
    </row>
    <row r="347" spans="1:70" x14ac:dyDescent="0.2">
      <c r="A347" s="34"/>
      <c r="B347" s="56">
        <f>B343</f>
        <v>41542</v>
      </c>
      <c r="C347" s="166">
        <f>SUM(L31:L38)</f>
        <v>0</v>
      </c>
      <c r="D347" s="167"/>
      <c r="E347" s="166">
        <f>SUM(P31:P38)</f>
        <v>8.02</v>
      </c>
      <c r="F347" s="168"/>
      <c r="G347" s="166">
        <f>SUM(T31:T38)</f>
        <v>7.4</v>
      </c>
      <c r="H347" s="167"/>
      <c r="I347" s="166">
        <f>SUM(X31:X38)</f>
        <v>9.8000000000000007</v>
      </c>
      <c r="J347" s="169"/>
      <c r="K347" s="83">
        <f>SUM(C347:J347)</f>
        <v>25.22</v>
      </c>
      <c r="L347" s="45"/>
      <c r="M347" s="180">
        <f>(K348-K347)/K347</f>
        <v>-0.20539254559873116</v>
      </c>
      <c r="N347" s="211"/>
      <c r="O347" s="170">
        <f>COUNT(A31:A38)</f>
        <v>8</v>
      </c>
      <c r="P347" s="45"/>
      <c r="Q347" s="33"/>
      <c r="S347" s="33"/>
      <c r="T347" s="196"/>
      <c r="U347" s="33"/>
      <c r="Z347" s="45"/>
      <c r="AD347" s="394"/>
      <c r="AS347" s="34"/>
      <c r="AT347" s="34"/>
      <c r="BC347" s="42"/>
      <c r="BR347" s="34"/>
    </row>
    <row r="348" spans="1:70" ht="15.75" thickBot="1" x14ac:dyDescent="0.25">
      <c r="A348" s="34"/>
      <c r="B348" s="57">
        <f>B344</f>
        <v>41576</v>
      </c>
      <c r="C348" s="166">
        <f>SUM(N31:N38)</f>
        <v>0</v>
      </c>
      <c r="D348" s="171"/>
      <c r="E348" s="166">
        <f>SUM(R31:R38)</f>
        <v>7.82</v>
      </c>
      <c r="F348" s="172"/>
      <c r="G348" s="166">
        <f>SUM(V31:V38)</f>
        <v>4.3100000000000005</v>
      </c>
      <c r="H348" s="171"/>
      <c r="I348" s="166">
        <f>SUM(Z31:Z38)</f>
        <v>7.91</v>
      </c>
      <c r="J348" s="173"/>
      <c r="K348" s="82">
        <f>SUM(C348:J348)</f>
        <v>20.04</v>
      </c>
      <c r="L348" s="59"/>
      <c r="M348" s="82"/>
      <c r="N348" s="214"/>
      <c r="O348" s="53"/>
      <c r="P348" s="45"/>
      <c r="Q348" s="33"/>
      <c r="S348" s="33"/>
      <c r="T348" s="196"/>
      <c r="U348" s="33"/>
      <c r="Z348" s="45"/>
      <c r="AD348" s="394"/>
      <c r="AS348" s="34"/>
      <c r="AT348" s="34"/>
      <c r="BF348" s="42"/>
      <c r="BR348" s="34"/>
    </row>
    <row r="349" spans="1:70" ht="15.75" thickBot="1" x14ac:dyDescent="0.25">
      <c r="A349" s="34"/>
      <c r="B349" s="40"/>
      <c r="J349" s="33"/>
      <c r="O349" s="33"/>
      <c r="P349" s="33"/>
      <c r="Q349" s="33"/>
      <c r="S349" s="33"/>
      <c r="T349" s="196"/>
      <c r="U349" s="33"/>
      <c r="Z349" s="45"/>
      <c r="AD349" s="394"/>
      <c r="AS349" s="34"/>
      <c r="AT349" s="34"/>
      <c r="BF349" s="42"/>
      <c r="BR349" s="34"/>
    </row>
    <row r="350" spans="1:70" ht="15.75" x14ac:dyDescent="0.25">
      <c r="A350" s="34"/>
      <c r="B350" s="55" t="s">
        <v>5</v>
      </c>
      <c r="C350" s="162" t="str">
        <f>C338</f>
        <v>ΛΙΤΣΑ ΒΑΡΩΣΙΩΝ 101, 5522 ΒΡΥΣΟΥΛΛΕΣ</v>
      </c>
      <c r="D350" s="174"/>
      <c r="E350" s="175" t="str">
        <f>E338</f>
        <v>ΞΕΝΗΣ ΣΑΛΑΜΙΝΟΣ 81, 5282 ΠΑΡΑΛΙΜΝΙ</v>
      </c>
      <c r="F350" s="176"/>
      <c r="G350" s="175" t="str">
        <f>G338</f>
        <v>ΠΟΤΑΜΟΣ ΔΗΜΗΤΡΑΣ 39, 5282 ΠΑΛΑΛΙΜΝΙ</v>
      </c>
      <c r="H350" s="174"/>
      <c r="I350" s="175" t="s">
        <v>82</v>
      </c>
      <c r="J350" s="177"/>
      <c r="K350" s="162" t="s">
        <v>91</v>
      </c>
      <c r="L350" s="177"/>
      <c r="M350" s="162" t="s">
        <v>92</v>
      </c>
      <c r="N350" s="164"/>
      <c r="O350" s="52" t="s">
        <v>95</v>
      </c>
      <c r="P350" s="45"/>
      <c r="Q350" s="33"/>
      <c r="S350" s="33"/>
      <c r="T350" s="196"/>
      <c r="U350" s="33"/>
      <c r="Z350" s="45"/>
      <c r="AD350" s="394"/>
      <c r="AS350" s="34"/>
      <c r="AT350" s="34"/>
      <c r="BF350" s="42"/>
      <c r="BR350" s="34"/>
    </row>
    <row r="351" spans="1:70" x14ac:dyDescent="0.2">
      <c r="A351" s="34"/>
      <c r="B351" s="56">
        <f>B339</f>
        <v>41542</v>
      </c>
      <c r="C351" s="180">
        <f>SUM(L41:L65)</f>
        <v>15.06</v>
      </c>
      <c r="D351" s="181"/>
      <c r="E351" s="180">
        <f>SUM(P41:P65)</f>
        <v>98.260000000000019</v>
      </c>
      <c r="F351" s="168"/>
      <c r="G351" s="180">
        <f>SUM(T41:T65)</f>
        <v>112.30999999999999</v>
      </c>
      <c r="H351" s="181"/>
      <c r="I351" s="180">
        <f>SUM(X41:X65)</f>
        <v>63.67</v>
      </c>
      <c r="J351" s="182"/>
      <c r="K351" s="83">
        <f>SUM(C351:J351)</f>
        <v>289.3</v>
      </c>
      <c r="L351" s="45"/>
      <c r="M351" s="180">
        <f>(K352-K351)/K351</f>
        <v>0.10034566194262022</v>
      </c>
      <c r="N351" s="211"/>
      <c r="O351" s="170">
        <f>COUNT(A41:A65)</f>
        <v>25</v>
      </c>
      <c r="P351" s="45"/>
      <c r="Q351" s="33"/>
      <c r="S351" s="33"/>
      <c r="T351" s="196"/>
      <c r="U351" s="33"/>
      <c r="Z351" s="45"/>
      <c r="AD351" s="394"/>
      <c r="AS351" s="34"/>
      <c r="AT351" s="34"/>
      <c r="BR351" s="34"/>
    </row>
    <row r="352" spans="1:70" ht="15.75" thickBot="1" x14ac:dyDescent="0.25">
      <c r="A352" s="34"/>
      <c r="B352" s="57">
        <f>B340</f>
        <v>41576</v>
      </c>
      <c r="C352" s="180">
        <f>SUM(N41:N65)</f>
        <v>11.27</v>
      </c>
      <c r="D352" s="183"/>
      <c r="E352" s="180">
        <f>SUM(R41:R65)</f>
        <v>124.30000000000001</v>
      </c>
      <c r="F352" s="172"/>
      <c r="G352" s="180">
        <f>SUM(V41:V65)</f>
        <v>101.78999999999999</v>
      </c>
      <c r="H352" s="183"/>
      <c r="I352" s="180">
        <f>SUM(Z41:Z65)</f>
        <v>80.97</v>
      </c>
      <c r="J352" s="59"/>
      <c r="K352" s="82">
        <f>SUM(C352:J352)</f>
        <v>318.33000000000004</v>
      </c>
      <c r="L352" s="59"/>
      <c r="M352" s="82"/>
      <c r="N352" s="214"/>
      <c r="O352" s="53"/>
      <c r="P352" s="45"/>
      <c r="Q352" s="33"/>
      <c r="S352" s="33"/>
      <c r="T352" s="196"/>
      <c r="U352" s="33"/>
      <c r="Z352" s="45"/>
      <c r="AD352" s="394"/>
      <c r="AS352" s="34"/>
      <c r="AT352" s="34"/>
      <c r="BF352" s="42"/>
      <c r="BR352" s="34"/>
    </row>
    <row r="353" spans="1:70" ht="15.75" thickBot="1" x14ac:dyDescent="0.25">
      <c r="A353" s="34"/>
      <c r="B353" s="44"/>
      <c r="C353" s="45"/>
      <c r="D353" s="45"/>
      <c r="E353" s="45"/>
      <c r="F353" s="80"/>
      <c r="G353" s="45"/>
      <c r="H353" s="45"/>
      <c r="I353" s="45"/>
      <c r="J353" s="45"/>
      <c r="O353" s="33"/>
      <c r="P353" s="33"/>
      <c r="Q353" s="33"/>
      <c r="S353" s="33"/>
      <c r="T353" s="196"/>
      <c r="U353" s="33"/>
      <c r="Z353" s="45"/>
      <c r="AD353" s="394"/>
      <c r="AS353" s="34"/>
      <c r="AT353" s="34"/>
      <c r="BF353" s="42"/>
      <c r="BR353" s="34"/>
    </row>
    <row r="354" spans="1:70" ht="15.75" x14ac:dyDescent="0.25">
      <c r="A354" s="34"/>
      <c r="B354" s="55" t="s">
        <v>61</v>
      </c>
      <c r="C354" s="162" t="str">
        <f>C338</f>
        <v>ΛΙΤΣΑ ΒΑΡΩΣΙΩΝ 101, 5522 ΒΡΥΣΟΥΛΛΕΣ</v>
      </c>
      <c r="D354" s="174"/>
      <c r="E354" s="175" t="str">
        <f>E338</f>
        <v>ΞΕΝΗΣ ΣΑΛΑΜΙΝΟΣ 81, 5282 ΠΑΡΑΛΙΜΝΙ</v>
      </c>
      <c r="F354" s="176"/>
      <c r="G354" s="175" t="str">
        <f>G338</f>
        <v>ΠΟΤΑΜΟΣ ΔΗΜΗΤΡΑΣ 39, 5282 ΠΑΛΑΛΙΜΝΙ</v>
      </c>
      <c r="H354" s="174"/>
      <c r="I354" s="175" t="str">
        <f>I338</f>
        <v>ΜΑΡΙΝΟΥ ΔΗΜΗΤΡΑ ΕΜΠΟΡΙΚΗ ΤΡΙΩΝ ΙΕΡΑΡΧΩΝ 9Α, 5510 ΑΥΓΟΡΟΥ</v>
      </c>
      <c r="J354" s="177"/>
      <c r="K354" s="162" t="s">
        <v>91</v>
      </c>
      <c r="L354" s="177"/>
      <c r="M354" s="162" t="s">
        <v>92</v>
      </c>
      <c r="N354" s="164"/>
      <c r="O354" s="52" t="s">
        <v>95</v>
      </c>
      <c r="P354" s="45"/>
      <c r="Q354" s="33"/>
      <c r="S354" s="33"/>
      <c r="T354" s="196"/>
      <c r="U354" s="33"/>
      <c r="Z354" s="45"/>
      <c r="AD354" s="394"/>
      <c r="AS354" s="34"/>
      <c r="AT354" s="34"/>
      <c r="BF354" s="42"/>
      <c r="BR354" s="34"/>
    </row>
    <row r="355" spans="1:70" x14ac:dyDescent="0.2">
      <c r="A355" s="34"/>
      <c r="B355" s="60">
        <f>B351</f>
        <v>41542</v>
      </c>
      <c r="C355" s="180">
        <f>SUM(L68:L74)</f>
        <v>3.2</v>
      </c>
      <c r="D355" s="181"/>
      <c r="E355" s="180">
        <f>SUM(P68:P74)</f>
        <v>6.65</v>
      </c>
      <c r="F355" s="168"/>
      <c r="G355" s="180">
        <f>SUM(T68:T74)</f>
        <v>5.3400000000000007</v>
      </c>
      <c r="H355" s="181"/>
      <c r="I355" s="180">
        <f>SUM(X68:X74)</f>
        <v>5.67</v>
      </c>
      <c r="J355" s="182"/>
      <c r="K355" s="83">
        <f>SUM(C355:J355)</f>
        <v>20.86</v>
      </c>
      <c r="L355" s="45"/>
      <c r="M355" s="180">
        <f>(K356-K355)/K355</f>
        <v>-8.1495685522531128E-2</v>
      </c>
      <c r="N355" s="211"/>
      <c r="O355" s="170">
        <f>COUNT(A68:A74)</f>
        <v>7</v>
      </c>
      <c r="P355" s="45"/>
      <c r="Q355" s="33"/>
      <c r="S355" s="33"/>
      <c r="T355" s="196"/>
      <c r="U355" s="33"/>
      <c r="Z355" s="45"/>
      <c r="AD355" s="394"/>
      <c r="AS355" s="34"/>
      <c r="AT355" s="34"/>
      <c r="BF355" s="42"/>
      <c r="BR355" s="34"/>
    </row>
    <row r="356" spans="1:70" ht="15.75" thickBot="1" x14ac:dyDescent="0.25">
      <c r="A356" s="34"/>
      <c r="B356" s="61">
        <f>B352</f>
        <v>41576</v>
      </c>
      <c r="C356" s="180">
        <f>SUM(N68:N74)</f>
        <v>1.52</v>
      </c>
      <c r="D356" s="183"/>
      <c r="E356" s="180">
        <f>SUM(R68:R74)</f>
        <v>6.78</v>
      </c>
      <c r="F356" s="172"/>
      <c r="G356" s="180">
        <f>SUM(V68:V74)</f>
        <v>5.1899999999999995</v>
      </c>
      <c r="H356" s="183"/>
      <c r="I356" s="180">
        <f>SUM(Z68:Z74)</f>
        <v>5.67</v>
      </c>
      <c r="J356" s="59"/>
      <c r="K356" s="82">
        <f>SUM(C356:J356)</f>
        <v>19.16</v>
      </c>
      <c r="L356" s="59"/>
      <c r="M356" s="82"/>
      <c r="N356" s="214"/>
      <c r="O356" s="53"/>
      <c r="P356" s="45"/>
      <c r="Q356" s="33"/>
      <c r="S356" s="33"/>
      <c r="T356" s="196"/>
      <c r="U356" s="33"/>
      <c r="Z356" s="45"/>
      <c r="AD356" s="394"/>
      <c r="AS356" s="34"/>
      <c r="AT356" s="34"/>
      <c r="BF356" s="42"/>
      <c r="BR356" s="34"/>
    </row>
    <row r="357" spans="1:70" ht="15.75" thickBot="1" x14ac:dyDescent="0.25">
      <c r="A357" s="34"/>
      <c r="B357" s="40"/>
      <c r="J357" s="33"/>
      <c r="O357" s="33"/>
      <c r="P357" s="33"/>
      <c r="Q357" s="33"/>
      <c r="S357" s="33"/>
      <c r="T357" s="196"/>
      <c r="U357" s="33"/>
      <c r="Z357" s="45"/>
      <c r="AD357" s="394"/>
      <c r="AS357" s="34"/>
      <c r="AT357" s="34"/>
      <c r="BF357" s="42"/>
      <c r="BR357" s="34"/>
    </row>
    <row r="358" spans="1:70" ht="15.75" x14ac:dyDescent="0.25">
      <c r="A358" s="34"/>
      <c r="B358" s="55" t="s">
        <v>62</v>
      </c>
      <c r="C358" s="162" t="str">
        <f>C342</f>
        <v>ΛΙΤΣΑ ΒΑΡΩΣΙΩΝ 101, 5522 ΒΡΥΣΟΥΛΛΕΣ</v>
      </c>
      <c r="D358" s="174"/>
      <c r="E358" s="175" t="str">
        <f>E342</f>
        <v>ΞΕΝΗΣ ΣΑΛΑΜΙΝΟΣ 81, 5282 ΠΑΡΑΛΙΜΝΙ</v>
      </c>
      <c r="F358" s="176"/>
      <c r="G358" s="175" t="str">
        <f>G342</f>
        <v>ΠΟΤΑΜΟΣ ΔΗΜΗΤΡΑΣ 39, 5282 ΠΑΛΑΛΙΜΝΙ</v>
      </c>
      <c r="H358" s="174"/>
      <c r="I358" s="175" t="str">
        <f>I342</f>
        <v>ΜΑΡΙΝΟΥ ΔΗΜΗΤΡΑ ΕΜΠΟΡΙΚΗ ΤΡΙΩΝ ΙΕΡΑΡΧΩΝ 9Α, 5510 ΑΥΓΟΡΟΥ</v>
      </c>
      <c r="J358" s="177"/>
      <c r="K358" s="162" t="s">
        <v>91</v>
      </c>
      <c r="L358" s="177"/>
      <c r="M358" s="162" t="s">
        <v>92</v>
      </c>
      <c r="N358" s="164"/>
      <c r="O358" s="52" t="s">
        <v>95</v>
      </c>
      <c r="P358" s="45"/>
      <c r="Q358" s="33"/>
      <c r="S358" s="33"/>
      <c r="T358" s="196"/>
      <c r="U358" s="33"/>
      <c r="Z358" s="45"/>
      <c r="AD358" s="394"/>
      <c r="AS358" s="34"/>
      <c r="AT358" s="34"/>
      <c r="BF358" s="42"/>
      <c r="BR358" s="34"/>
    </row>
    <row r="359" spans="1:70" x14ac:dyDescent="0.2">
      <c r="A359" s="34"/>
      <c r="B359" s="60">
        <f>B355</f>
        <v>41542</v>
      </c>
      <c r="C359" s="180">
        <f>SUM(L77:L84)</f>
        <v>16.259999999999998</v>
      </c>
      <c r="D359" s="181"/>
      <c r="E359" s="180">
        <f>SUM(P77:P84)</f>
        <v>30.759999999999998</v>
      </c>
      <c r="F359" s="168"/>
      <c r="G359" s="180">
        <f>SUM(T77:T84)</f>
        <v>28.37</v>
      </c>
      <c r="H359" s="181"/>
      <c r="I359" s="180">
        <f>SUM(X77:X84)</f>
        <v>28.169999999999998</v>
      </c>
      <c r="J359" s="182"/>
      <c r="K359" s="83">
        <f>SUM(C359:J359)</f>
        <v>103.56</v>
      </c>
      <c r="L359" s="45"/>
      <c r="M359" s="180">
        <f>(K360-K359)/K359</f>
        <v>-0.11761297798377758</v>
      </c>
      <c r="N359" s="211"/>
      <c r="O359" s="170">
        <f>COUNT(A77:A84)</f>
        <v>8</v>
      </c>
      <c r="P359" s="45"/>
      <c r="Q359" s="33"/>
      <c r="S359" s="33"/>
      <c r="T359" s="196"/>
      <c r="U359" s="33"/>
      <c r="Z359" s="45"/>
      <c r="AD359" s="394"/>
      <c r="AS359" s="34"/>
      <c r="AT359" s="34"/>
      <c r="BF359" s="42"/>
      <c r="BR359" s="34"/>
    </row>
    <row r="360" spans="1:70" ht="15.75" thickBot="1" x14ac:dyDescent="0.25">
      <c r="A360" s="34"/>
      <c r="B360" s="61">
        <f>B356</f>
        <v>41576</v>
      </c>
      <c r="C360" s="180">
        <f>SUM(N77:N84)</f>
        <v>11.899999999999999</v>
      </c>
      <c r="D360" s="183"/>
      <c r="E360" s="180">
        <f>SUM(R77:R84)</f>
        <v>28.33</v>
      </c>
      <c r="F360" s="172"/>
      <c r="G360" s="180">
        <f>SUM(V77:V84)</f>
        <v>20.130000000000003</v>
      </c>
      <c r="H360" s="183"/>
      <c r="I360" s="180">
        <f>SUM(Z77:Z84)</f>
        <v>31.02</v>
      </c>
      <c r="J360" s="59"/>
      <c r="K360" s="82">
        <f>SUM(C360:J360)</f>
        <v>91.38</v>
      </c>
      <c r="L360" s="59"/>
      <c r="M360" s="82"/>
      <c r="N360" s="214"/>
      <c r="O360" s="53"/>
      <c r="P360" s="45"/>
      <c r="Q360" s="33"/>
      <c r="S360" s="33"/>
      <c r="T360" s="196"/>
      <c r="U360" s="33"/>
      <c r="Z360" s="45"/>
      <c r="AD360" s="394"/>
      <c r="AS360" s="34"/>
      <c r="AT360" s="34"/>
      <c r="BF360" s="42"/>
      <c r="BR360" s="34"/>
    </row>
    <row r="361" spans="1:70" ht="15.75" thickBot="1" x14ac:dyDescent="0.25">
      <c r="A361" s="34"/>
      <c r="B361" s="44"/>
      <c r="C361" s="45"/>
      <c r="D361" s="45"/>
      <c r="E361" s="45"/>
      <c r="F361" s="80"/>
      <c r="G361" s="45"/>
      <c r="H361" s="45"/>
      <c r="I361" s="45"/>
      <c r="J361" s="45"/>
      <c r="O361" s="33"/>
      <c r="P361" s="33"/>
      <c r="Q361" s="33"/>
      <c r="S361" s="33"/>
      <c r="T361" s="196"/>
      <c r="U361" s="33"/>
      <c r="Z361" s="45"/>
      <c r="AD361" s="394"/>
      <c r="AS361" s="34"/>
      <c r="AT361" s="34"/>
      <c r="BF361" s="42"/>
      <c r="BR361" s="34"/>
    </row>
    <row r="362" spans="1:70" ht="15.75" x14ac:dyDescent="0.25">
      <c r="A362" s="34"/>
      <c r="B362" s="55" t="s">
        <v>63</v>
      </c>
      <c r="C362" s="162" t="str">
        <f>C338</f>
        <v>ΛΙΤΣΑ ΒΑΡΩΣΙΩΝ 101, 5522 ΒΡΥΣΟΥΛΛΕΣ</v>
      </c>
      <c r="D362" s="174"/>
      <c r="E362" s="175" t="str">
        <f>E338</f>
        <v>ΞΕΝΗΣ ΣΑΛΑΜΙΝΟΣ 81, 5282 ΠΑΡΑΛΙΜΝΙ</v>
      </c>
      <c r="F362" s="176"/>
      <c r="G362" s="175" t="str">
        <f>G338</f>
        <v>ΠΟΤΑΜΟΣ ΔΗΜΗΤΡΑΣ 39, 5282 ΠΑΛΑΛΙΜΝΙ</v>
      </c>
      <c r="H362" s="174"/>
      <c r="I362" s="175" t="str">
        <f>I338</f>
        <v>ΜΑΡΙΝΟΥ ΔΗΜΗΤΡΑ ΕΜΠΟΡΙΚΗ ΤΡΙΩΝ ΙΕΡΑΡΧΩΝ 9Α, 5510 ΑΥΓΟΡΟΥ</v>
      </c>
      <c r="J362" s="177"/>
      <c r="K362" s="162" t="s">
        <v>91</v>
      </c>
      <c r="L362" s="177"/>
      <c r="M362" s="162" t="s">
        <v>92</v>
      </c>
      <c r="N362" s="164"/>
      <c r="O362" s="52" t="s">
        <v>95</v>
      </c>
      <c r="P362" s="45"/>
      <c r="Q362" s="33"/>
      <c r="S362" s="33"/>
      <c r="T362" s="196"/>
      <c r="U362" s="33"/>
      <c r="Z362" s="45"/>
      <c r="AD362" s="394"/>
      <c r="AS362" s="34"/>
      <c r="AT362" s="34"/>
      <c r="BF362" s="42"/>
      <c r="BR362" s="34"/>
    </row>
    <row r="363" spans="1:70" ht="15.75" thickBot="1" x14ac:dyDescent="0.25">
      <c r="A363" s="34"/>
      <c r="B363" s="60">
        <f>B355</f>
        <v>41542</v>
      </c>
      <c r="C363" s="180">
        <f>SUM(L87:L98)</f>
        <v>13.01</v>
      </c>
      <c r="D363" s="181"/>
      <c r="E363" s="184">
        <f>SUM(P87:P98)</f>
        <v>24.22</v>
      </c>
      <c r="F363" s="168"/>
      <c r="G363" s="184">
        <f>SUM(T87:T98)</f>
        <v>20.91</v>
      </c>
      <c r="H363" s="181"/>
      <c r="I363" s="185">
        <f>SUM(X87:X98)</f>
        <v>13.379999999999999</v>
      </c>
      <c r="J363" s="182"/>
      <c r="K363" s="83">
        <f>SUM(C363:J363)</f>
        <v>71.52</v>
      </c>
      <c r="L363" s="45"/>
      <c r="M363" s="180">
        <f>(K364-K363)/K363</f>
        <v>-3.0900447427293178E-2</v>
      </c>
      <c r="N363" s="211"/>
      <c r="O363" s="170">
        <f>COUNT(A87:A98)</f>
        <v>12</v>
      </c>
      <c r="P363" s="45"/>
      <c r="Q363" s="33"/>
      <c r="R363" s="33"/>
      <c r="S363" s="33"/>
      <c r="T363" s="196"/>
      <c r="U363" s="33"/>
      <c r="V363" s="33"/>
      <c r="Z363" s="45"/>
      <c r="AD363" s="394"/>
      <c r="AS363" s="34"/>
      <c r="AT363" s="34"/>
      <c r="AZ363" s="42"/>
      <c r="BR363" s="34"/>
    </row>
    <row r="364" spans="1:70" ht="15.75" thickBot="1" x14ac:dyDescent="0.25">
      <c r="A364" s="34"/>
      <c r="B364" s="61">
        <f>B356</f>
        <v>41576</v>
      </c>
      <c r="C364" s="82">
        <f>SUM(N87:N98)</f>
        <v>7.75</v>
      </c>
      <c r="D364" s="183"/>
      <c r="E364" s="185">
        <f>SUM(R87:R98)</f>
        <v>27.27</v>
      </c>
      <c r="F364" s="172"/>
      <c r="G364" s="185">
        <f>SUM(V87:V98)</f>
        <v>20.91</v>
      </c>
      <c r="H364" s="183"/>
      <c r="I364" s="185">
        <f>SUM(Z87:Z98)</f>
        <v>13.379999999999999</v>
      </c>
      <c r="K364" s="82">
        <f>SUM(C364:J364)</f>
        <v>69.309999999999988</v>
      </c>
      <c r="L364" s="59"/>
      <c r="M364" s="82"/>
      <c r="N364" s="214"/>
      <c r="O364" s="53"/>
      <c r="P364" s="45"/>
      <c r="Q364" s="33"/>
      <c r="S364" s="33"/>
      <c r="T364" s="196"/>
      <c r="U364" s="33"/>
      <c r="Z364" s="45"/>
      <c r="AD364" s="394"/>
      <c r="AS364" s="34"/>
      <c r="AT364" s="34"/>
      <c r="BF364" s="42"/>
      <c r="BR364" s="34"/>
    </row>
    <row r="365" spans="1:70" ht="15.75" thickBot="1" x14ac:dyDescent="0.25">
      <c r="A365" s="34"/>
      <c r="B365" s="40"/>
      <c r="J365" s="33"/>
      <c r="O365" s="33"/>
      <c r="P365" s="33"/>
      <c r="Q365" s="33"/>
      <c r="S365" s="33"/>
      <c r="T365" s="196"/>
      <c r="U365" s="33"/>
      <c r="Z365" s="45"/>
      <c r="AD365" s="394"/>
      <c r="AS365" s="34"/>
      <c r="AT365" s="34"/>
      <c r="BF365" s="42"/>
      <c r="BR365" s="34"/>
    </row>
    <row r="366" spans="1:70" ht="15.75" x14ac:dyDescent="0.25">
      <c r="A366" s="34"/>
      <c r="B366" s="55" t="s">
        <v>64</v>
      </c>
      <c r="C366" s="162" t="str">
        <f>C342</f>
        <v>ΛΙΤΣΑ ΒΑΡΩΣΙΩΝ 101, 5522 ΒΡΥΣΟΥΛΛΕΣ</v>
      </c>
      <c r="D366" s="174"/>
      <c r="E366" s="175" t="str">
        <f>E342</f>
        <v>ΞΕΝΗΣ ΣΑΛΑΜΙΝΟΣ 81, 5282 ΠΑΡΑΛΙΜΝΙ</v>
      </c>
      <c r="F366" s="176"/>
      <c r="G366" s="175" t="str">
        <f>G342</f>
        <v>ΠΟΤΑΜΟΣ ΔΗΜΗΤΡΑΣ 39, 5282 ΠΑΛΑΛΙΜΝΙ</v>
      </c>
      <c r="H366" s="174"/>
      <c r="I366" s="175" t="str">
        <f>I342</f>
        <v>ΜΑΡΙΝΟΥ ΔΗΜΗΤΡΑ ΕΜΠΟΡΙΚΗ ΤΡΙΩΝ ΙΕΡΑΡΧΩΝ 9Α, 5510 ΑΥΓΟΡΟΥ</v>
      </c>
      <c r="J366" s="177"/>
      <c r="K366" s="162" t="s">
        <v>91</v>
      </c>
      <c r="L366" s="177"/>
      <c r="M366" s="162" t="s">
        <v>92</v>
      </c>
      <c r="N366" s="164"/>
      <c r="O366" s="52" t="s">
        <v>95</v>
      </c>
      <c r="P366" s="45"/>
      <c r="Q366" s="33"/>
      <c r="S366" s="33"/>
      <c r="T366" s="196"/>
      <c r="U366" s="33"/>
      <c r="Z366" s="45"/>
      <c r="AD366" s="394"/>
      <c r="AS366" s="34"/>
      <c r="AT366" s="34"/>
      <c r="BF366" s="42"/>
      <c r="BR366" s="34"/>
    </row>
    <row r="367" spans="1:70" ht="15.75" thickBot="1" x14ac:dyDescent="0.25">
      <c r="A367" s="34"/>
      <c r="B367" s="60">
        <f>B359</f>
        <v>41542</v>
      </c>
      <c r="C367" s="180">
        <f>SUM(L101:L110)</f>
        <v>15.34</v>
      </c>
      <c r="D367" s="181"/>
      <c r="E367" s="184">
        <f>SUM(P101:P110)</f>
        <v>26.949999999999996</v>
      </c>
      <c r="F367" s="168"/>
      <c r="G367" s="184">
        <f>SUM(T101:T110)</f>
        <v>20.580000000000002</v>
      </c>
      <c r="H367" s="181"/>
      <c r="I367" s="185">
        <f>SUM(X101:X110)</f>
        <v>8.18</v>
      </c>
      <c r="J367" s="182"/>
      <c r="K367" s="83">
        <f>SUM(C367:J367)</f>
        <v>71.049999999999983</v>
      </c>
      <c r="L367" s="45"/>
      <c r="M367" s="180">
        <f>(K368-K367)/K367</f>
        <v>5.7283603096411298E-2</v>
      </c>
      <c r="N367" s="211"/>
      <c r="O367" s="170">
        <f>COUNT(A101:A110)</f>
        <v>10</v>
      </c>
      <c r="P367" s="45"/>
      <c r="Q367" s="33"/>
      <c r="S367" s="33"/>
      <c r="T367" s="196"/>
      <c r="U367" s="33"/>
      <c r="Z367" s="45"/>
      <c r="AD367" s="394"/>
      <c r="AS367" s="34"/>
      <c r="AT367" s="34"/>
      <c r="BF367" s="42"/>
      <c r="BR367" s="34"/>
    </row>
    <row r="368" spans="1:70" ht="15.75" thickBot="1" x14ac:dyDescent="0.25">
      <c r="A368" s="34"/>
      <c r="B368" s="61">
        <f>B360</f>
        <v>41576</v>
      </c>
      <c r="C368" s="82">
        <f>SUM(N101:N110)</f>
        <v>15.669999999999998</v>
      </c>
      <c r="D368" s="183"/>
      <c r="E368" s="185">
        <f>SUM(R101:R110)</f>
        <v>32.78</v>
      </c>
      <c r="F368" s="172"/>
      <c r="G368" s="185">
        <f>SUM(V101:V110)</f>
        <v>18.490000000000002</v>
      </c>
      <c r="H368" s="183"/>
      <c r="I368" s="185">
        <f>SUM(Z101:Z110)</f>
        <v>8.18</v>
      </c>
      <c r="J368" s="59"/>
      <c r="K368" s="82">
        <f>SUM(C368:J368)</f>
        <v>75.12</v>
      </c>
      <c r="L368" s="59"/>
      <c r="M368" s="82"/>
      <c r="N368" s="214"/>
      <c r="O368" s="53"/>
      <c r="P368" s="45"/>
      <c r="Q368" s="33"/>
      <c r="S368" s="33"/>
      <c r="T368" s="196"/>
      <c r="U368" s="33"/>
      <c r="Z368" s="45"/>
      <c r="AD368" s="394"/>
      <c r="AS368" s="34"/>
      <c r="AT368" s="34"/>
      <c r="BF368" s="42"/>
      <c r="BR368" s="34"/>
    </row>
    <row r="369" spans="1:70" ht="15.75" thickBot="1" x14ac:dyDescent="0.25">
      <c r="A369" s="34"/>
      <c r="B369" s="40"/>
      <c r="J369" s="33"/>
      <c r="O369" s="33"/>
      <c r="P369" s="33"/>
      <c r="Q369" s="33"/>
      <c r="S369" s="33"/>
      <c r="T369" s="196"/>
      <c r="U369" s="33"/>
      <c r="Z369" s="45"/>
      <c r="AD369" s="394"/>
      <c r="AS369" s="34"/>
      <c r="AT369" s="34"/>
      <c r="BF369" s="42"/>
      <c r="BR369" s="34"/>
    </row>
    <row r="370" spans="1:70" ht="15.75" x14ac:dyDescent="0.25">
      <c r="A370" s="34"/>
      <c r="B370" s="55" t="s">
        <v>90</v>
      </c>
      <c r="C370" s="162" t="str">
        <f>C338</f>
        <v>ΛΙΤΣΑ ΒΑΡΩΣΙΩΝ 101, 5522 ΒΡΥΣΟΥΛΛΕΣ</v>
      </c>
      <c r="D370" s="174"/>
      <c r="E370" s="175" t="str">
        <f>E338</f>
        <v>ΞΕΝΗΣ ΣΑΛΑΜΙΝΟΣ 81, 5282 ΠΑΡΑΛΙΜΝΙ</v>
      </c>
      <c r="F370" s="176"/>
      <c r="G370" s="175" t="str">
        <f>G338</f>
        <v>ΠΟΤΑΜΟΣ ΔΗΜΗΤΡΑΣ 39, 5282 ΠΑΛΑΛΙΜΝΙ</v>
      </c>
      <c r="H370" s="174"/>
      <c r="I370" s="175" t="str">
        <f>I338</f>
        <v>ΜΑΡΙΝΟΥ ΔΗΜΗΤΡΑ ΕΜΠΟΡΙΚΗ ΤΡΙΩΝ ΙΕΡΑΡΧΩΝ 9Α, 5510 ΑΥΓΟΡΟΥ</v>
      </c>
      <c r="J370" s="177"/>
      <c r="K370" s="162" t="s">
        <v>91</v>
      </c>
      <c r="L370" s="177"/>
      <c r="M370" s="162" t="s">
        <v>92</v>
      </c>
      <c r="N370" s="164"/>
      <c r="O370" s="52" t="s">
        <v>95</v>
      </c>
      <c r="P370" s="45"/>
      <c r="Q370" s="33"/>
      <c r="S370" s="33"/>
      <c r="T370" s="196"/>
      <c r="U370" s="33"/>
      <c r="Z370" s="45"/>
      <c r="AD370" s="394"/>
      <c r="AS370" s="34"/>
      <c r="AT370" s="34"/>
      <c r="BF370" s="42"/>
      <c r="BR370" s="34"/>
    </row>
    <row r="371" spans="1:70" ht="15.75" thickBot="1" x14ac:dyDescent="0.25">
      <c r="A371" s="34"/>
      <c r="B371" s="60">
        <f>B363</f>
        <v>41542</v>
      </c>
      <c r="C371" s="180">
        <f>SUM(L113:L126)</f>
        <v>10.09</v>
      </c>
      <c r="D371" s="181"/>
      <c r="E371" s="184">
        <f>SUM(P113:P126)</f>
        <v>29.17</v>
      </c>
      <c r="F371" s="168"/>
      <c r="G371" s="184">
        <f>SUM(T113:T126)</f>
        <v>26.25</v>
      </c>
      <c r="H371" s="181"/>
      <c r="I371" s="185">
        <f>SUM(X113:X126)</f>
        <v>29.61</v>
      </c>
      <c r="J371" s="185"/>
      <c r="K371" s="82">
        <f>SUM(C371:J371)</f>
        <v>95.12</v>
      </c>
      <c r="L371" s="45"/>
      <c r="M371" s="180">
        <f>(K372-K371)/K371</f>
        <v>3.7846930193439804E-3</v>
      </c>
      <c r="N371" s="211"/>
      <c r="O371" s="170">
        <f>COUNT(A113:A126)</f>
        <v>14</v>
      </c>
      <c r="P371" s="45"/>
      <c r="Q371" s="33"/>
      <c r="R371" s="33"/>
      <c r="S371" s="33"/>
      <c r="T371" s="196"/>
      <c r="U371" s="33"/>
      <c r="V371" s="33"/>
      <c r="Z371" s="45"/>
      <c r="AD371" s="394"/>
      <c r="AS371" s="34"/>
      <c r="AT371" s="34"/>
      <c r="AY371" s="42"/>
      <c r="BR371" s="34"/>
    </row>
    <row r="372" spans="1:70" ht="15.75" thickBot="1" x14ac:dyDescent="0.25">
      <c r="A372" s="34"/>
      <c r="B372" s="61">
        <f>B364</f>
        <v>41576</v>
      </c>
      <c r="C372" s="82">
        <f>SUM(N113:N126)</f>
        <v>10.09</v>
      </c>
      <c r="D372" s="183"/>
      <c r="E372" s="185">
        <f>SUM(R113:R126)</f>
        <v>29.5</v>
      </c>
      <c r="F372" s="172"/>
      <c r="G372" s="185">
        <f>SUM(V113:V126)</f>
        <v>26.24</v>
      </c>
      <c r="H372" s="183"/>
      <c r="I372" s="185">
        <f>SUM(Z113:Z126)</f>
        <v>29.650000000000002</v>
      </c>
      <c r="J372" s="59"/>
      <c r="K372" s="82">
        <f>SUM(C372:J372)</f>
        <v>95.48</v>
      </c>
      <c r="L372" s="59"/>
      <c r="M372" s="82"/>
      <c r="N372" s="214"/>
      <c r="O372" s="53"/>
      <c r="P372" s="45"/>
      <c r="Q372" s="33"/>
      <c r="S372" s="33"/>
      <c r="T372" s="196"/>
      <c r="U372" s="33"/>
      <c r="Z372" s="45"/>
      <c r="AD372" s="394"/>
      <c r="AS372" s="34"/>
      <c r="AT372" s="34"/>
      <c r="BF372" s="42"/>
      <c r="BR372" s="34"/>
    </row>
    <row r="373" spans="1:70" ht="15.75" thickBot="1" x14ac:dyDescent="0.25">
      <c r="A373" s="34"/>
      <c r="B373" s="40"/>
      <c r="J373" s="33"/>
      <c r="O373" s="33"/>
      <c r="P373" s="33"/>
      <c r="Q373" s="33"/>
      <c r="S373" s="33"/>
      <c r="T373" s="196"/>
      <c r="U373" s="33"/>
      <c r="Z373" s="45"/>
      <c r="AD373" s="394"/>
      <c r="AS373" s="34"/>
      <c r="AT373" s="34"/>
      <c r="BF373" s="42"/>
      <c r="BR373" s="34"/>
    </row>
    <row r="374" spans="1:70" ht="15.75" x14ac:dyDescent="0.25">
      <c r="A374" s="34"/>
      <c r="B374" s="55" t="s">
        <v>66</v>
      </c>
      <c r="C374" s="162" t="str">
        <f>C342</f>
        <v>ΛΙΤΣΑ ΒΑΡΩΣΙΩΝ 101, 5522 ΒΡΥΣΟΥΛΛΕΣ</v>
      </c>
      <c r="D374" s="174"/>
      <c r="E374" s="175" t="str">
        <f>E342</f>
        <v>ΞΕΝΗΣ ΣΑΛΑΜΙΝΟΣ 81, 5282 ΠΑΡΑΛΙΜΝΙ</v>
      </c>
      <c r="F374" s="176"/>
      <c r="G374" s="175" t="str">
        <f>G342</f>
        <v>ΠΟΤΑΜΟΣ ΔΗΜΗΤΡΑΣ 39, 5282 ΠΑΛΑΛΙΜΝΙ</v>
      </c>
      <c r="H374" s="174"/>
      <c r="I374" s="175" t="str">
        <f>I342</f>
        <v>ΜΑΡΙΝΟΥ ΔΗΜΗΤΡΑ ΕΜΠΟΡΙΚΗ ΤΡΙΩΝ ΙΕΡΑΡΧΩΝ 9Α, 5510 ΑΥΓΟΡΟΥ</v>
      </c>
      <c r="J374" s="177"/>
      <c r="K374" s="162" t="s">
        <v>91</v>
      </c>
      <c r="L374" s="177"/>
      <c r="M374" s="162" t="s">
        <v>92</v>
      </c>
      <c r="N374" s="164"/>
      <c r="O374" s="52" t="s">
        <v>95</v>
      </c>
      <c r="P374" s="45"/>
      <c r="Q374" s="33"/>
      <c r="S374" s="33"/>
      <c r="T374" s="196"/>
      <c r="U374" s="33"/>
      <c r="Z374" s="45"/>
      <c r="AD374" s="394"/>
      <c r="AS374" s="34"/>
      <c r="AT374" s="34"/>
      <c r="BF374" s="42"/>
      <c r="BR374" s="34"/>
    </row>
    <row r="375" spans="1:70" ht="15.75" thickBot="1" x14ac:dyDescent="0.25">
      <c r="A375" s="34"/>
      <c r="B375" s="60">
        <f>B367</f>
        <v>41542</v>
      </c>
      <c r="C375" s="180">
        <f>SUM(L129:L140)</f>
        <v>28.459999999999997</v>
      </c>
      <c r="D375" s="181"/>
      <c r="E375" s="184">
        <f>SUM(P129:P140)</f>
        <v>25.28</v>
      </c>
      <c r="F375" s="168"/>
      <c r="G375" s="184">
        <f>SUM(T129:T140)</f>
        <v>52.97</v>
      </c>
      <c r="H375" s="181"/>
      <c r="I375" s="185">
        <f>SUM(X129:X140)</f>
        <v>45.220000000000006</v>
      </c>
      <c r="J375" s="182"/>
      <c r="K375" s="83">
        <f>SUM(C375:J375)</f>
        <v>151.93</v>
      </c>
      <c r="L375" s="45"/>
      <c r="M375" s="180">
        <f>(K376-K375)/K375</f>
        <v>0.20331731718554588</v>
      </c>
      <c r="N375" s="211"/>
      <c r="O375" s="170">
        <f>COUNT(A129:A140)</f>
        <v>12</v>
      </c>
      <c r="P375" s="45"/>
      <c r="Q375" s="33"/>
      <c r="R375" s="33"/>
      <c r="S375" s="33"/>
      <c r="T375" s="196"/>
      <c r="U375" s="33"/>
      <c r="V375" s="33"/>
      <c r="Z375" s="45"/>
      <c r="AD375" s="394"/>
      <c r="AS375" s="34"/>
      <c r="AT375" s="34"/>
      <c r="AX375" s="42"/>
      <c r="BR375" s="34"/>
    </row>
    <row r="376" spans="1:70" ht="15.75" thickBot="1" x14ac:dyDescent="0.25">
      <c r="A376" s="34"/>
      <c r="B376" s="61">
        <f>B368</f>
        <v>41576</v>
      </c>
      <c r="C376" s="82">
        <f>SUM(N129:N140)</f>
        <v>28.459999999999997</v>
      </c>
      <c r="D376" s="183"/>
      <c r="E376" s="185">
        <f>SUM(R129:R140)</f>
        <v>57.83</v>
      </c>
      <c r="F376" s="172"/>
      <c r="G376" s="185">
        <f>SUM(V129:V140)</f>
        <v>51.309999999999995</v>
      </c>
      <c r="H376" s="183"/>
      <c r="I376" s="185">
        <f>SUM(Z129:Z140)</f>
        <v>45.220000000000006</v>
      </c>
      <c r="J376" s="59"/>
      <c r="K376" s="82">
        <f>SUM(C376:J376)</f>
        <v>182.82</v>
      </c>
      <c r="L376" s="59"/>
      <c r="M376" s="82"/>
      <c r="N376" s="214"/>
      <c r="O376" s="53"/>
      <c r="P376" s="45"/>
      <c r="Q376" s="33"/>
      <c r="R376" s="33"/>
      <c r="S376" s="33"/>
      <c r="T376" s="196"/>
      <c r="U376" s="33"/>
      <c r="V376" s="33"/>
      <c r="Z376" s="45"/>
      <c r="AD376" s="394"/>
      <c r="AS376" s="34"/>
      <c r="AT376" s="34"/>
      <c r="AX376" s="42"/>
      <c r="BR376" s="34"/>
    </row>
    <row r="377" spans="1:70" ht="15.75" thickBot="1" x14ac:dyDescent="0.25">
      <c r="A377" s="34"/>
      <c r="B377" s="44"/>
      <c r="C377" s="45"/>
      <c r="D377" s="45"/>
      <c r="E377" s="45"/>
      <c r="F377" s="80"/>
      <c r="G377" s="45"/>
      <c r="H377" s="45"/>
      <c r="I377" s="45"/>
      <c r="J377" s="45"/>
      <c r="O377" s="33"/>
      <c r="P377" s="33"/>
      <c r="Q377" s="33"/>
      <c r="R377" s="33"/>
      <c r="S377" s="33"/>
      <c r="T377" s="196"/>
      <c r="U377" s="33"/>
      <c r="V377" s="33"/>
      <c r="Z377" s="45"/>
      <c r="AD377" s="394"/>
      <c r="AS377" s="34"/>
      <c r="AT377" s="34"/>
      <c r="AX377" s="42"/>
      <c r="BR377" s="34"/>
    </row>
    <row r="378" spans="1:70" ht="15.75" x14ac:dyDescent="0.25">
      <c r="A378" s="34"/>
      <c r="B378" s="55" t="s">
        <v>67</v>
      </c>
      <c r="C378" s="162" t="str">
        <f>C338</f>
        <v>ΛΙΤΣΑ ΒΑΡΩΣΙΩΝ 101, 5522 ΒΡΥΣΟΥΛΛΕΣ</v>
      </c>
      <c r="D378" s="174"/>
      <c r="E378" s="175" t="str">
        <f>E338</f>
        <v>ΞΕΝΗΣ ΣΑΛΑΜΙΝΟΣ 81, 5282 ΠΑΡΑΛΙΜΝΙ</v>
      </c>
      <c r="F378" s="176"/>
      <c r="G378" s="175" t="str">
        <f>G338</f>
        <v>ΠΟΤΑΜΟΣ ΔΗΜΗΤΡΑΣ 39, 5282 ΠΑΛΑΛΙΜΝΙ</v>
      </c>
      <c r="H378" s="174"/>
      <c r="I378" s="175" t="str">
        <f>I338</f>
        <v>ΜΑΡΙΝΟΥ ΔΗΜΗΤΡΑ ΕΜΠΟΡΙΚΗ ΤΡΙΩΝ ΙΕΡΑΡΧΩΝ 9Α, 5510 ΑΥΓΟΡΟΥ</v>
      </c>
      <c r="J378" s="177"/>
      <c r="K378" s="162" t="s">
        <v>91</v>
      </c>
      <c r="L378" s="177"/>
      <c r="M378" s="162" t="s">
        <v>92</v>
      </c>
      <c r="N378" s="164"/>
      <c r="O378" s="52" t="s">
        <v>95</v>
      </c>
      <c r="P378" s="45"/>
      <c r="Q378" s="33"/>
      <c r="R378" s="33"/>
      <c r="S378" s="33"/>
      <c r="T378" s="196"/>
      <c r="U378" s="33"/>
      <c r="V378" s="33"/>
      <c r="Z378" s="45"/>
      <c r="AD378" s="394"/>
      <c r="AS378" s="34"/>
      <c r="AT378" s="34"/>
      <c r="AX378" s="42"/>
      <c r="BR378" s="34"/>
    </row>
    <row r="379" spans="1:70" ht="15.75" thickBot="1" x14ac:dyDescent="0.25">
      <c r="A379" s="34"/>
      <c r="B379" s="60">
        <f>B371</f>
        <v>41542</v>
      </c>
      <c r="C379" s="180">
        <f>SUM(L143:L159)</f>
        <v>14.06</v>
      </c>
      <c r="D379" s="181"/>
      <c r="E379" s="184">
        <f>SUM(P143:P159)</f>
        <v>36.659999999999997</v>
      </c>
      <c r="F379" s="168"/>
      <c r="G379" s="184">
        <f>SUM(T143:T159)</f>
        <v>34.979999999999997</v>
      </c>
      <c r="H379" s="181"/>
      <c r="I379" s="185">
        <f>SUM(X143:X159)</f>
        <v>40.329999999999991</v>
      </c>
      <c r="J379" s="182"/>
      <c r="K379" s="83">
        <f>SUM(C379:J379)</f>
        <v>126.02999999999997</v>
      </c>
      <c r="L379" s="45"/>
      <c r="M379" s="180">
        <f>(K380-K379)/K379</f>
        <v>-4.4116480203126265E-2</v>
      </c>
      <c r="N379" s="211"/>
      <c r="O379" s="170">
        <f>COUNT(A143:A159)</f>
        <v>17</v>
      </c>
      <c r="P379" s="45"/>
      <c r="Q379" s="33"/>
      <c r="R379" s="33"/>
      <c r="S379" s="33"/>
      <c r="T379" s="196"/>
      <c r="U379" s="33"/>
      <c r="V379" s="33"/>
      <c r="Z379" s="45"/>
      <c r="AD379" s="394"/>
      <c r="AS379" s="34"/>
      <c r="AT379" s="34"/>
      <c r="AX379" s="42"/>
      <c r="BR379" s="34"/>
    </row>
    <row r="380" spans="1:70" ht="15.75" thickBot="1" x14ac:dyDescent="0.25">
      <c r="A380" s="34"/>
      <c r="B380" s="61">
        <f>B372</f>
        <v>41576</v>
      </c>
      <c r="C380" s="82">
        <f>SUM(N143:N159)</f>
        <v>14.06</v>
      </c>
      <c r="D380" s="183"/>
      <c r="E380" s="185">
        <f>SUM(R143:R159)</f>
        <v>32.58</v>
      </c>
      <c r="F380" s="172"/>
      <c r="G380" s="185">
        <f>SUM(V143:V159)</f>
        <v>34.719999999999992</v>
      </c>
      <c r="H380" s="183"/>
      <c r="I380" s="185">
        <f>SUM(Z143:Z159)</f>
        <v>39.109999999999992</v>
      </c>
      <c r="J380" s="59"/>
      <c r="K380" s="82">
        <f>SUM(C380:J380)</f>
        <v>120.46999999999997</v>
      </c>
      <c r="L380" s="59"/>
      <c r="M380" s="82"/>
      <c r="N380" s="214"/>
      <c r="O380" s="53"/>
      <c r="P380" s="45"/>
      <c r="Q380" s="33"/>
      <c r="R380" s="33"/>
      <c r="S380" s="33"/>
      <c r="T380" s="196"/>
      <c r="U380" s="33"/>
      <c r="V380" s="33"/>
      <c r="Z380" s="45"/>
      <c r="AD380" s="394"/>
      <c r="AS380" s="34"/>
      <c r="AT380" s="34"/>
      <c r="AX380" s="42"/>
      <c r="BR380" s="34"/>
    </row>
    <row r="381" spans="1:70" ht="15.75" thickBot="1" x14ac:dyDescent="0.25">
      <c r="A381" s="34"/>
      <c r="B381" s="40"/>
      <c r="J381" s="33"/>
      <c r="O381" s="33"/>
      <c r="P381" s="33"/>
      <c r="Q381" s="33"/>
      <c r="R381" s="33"/>
      <c r="S381" s="33"/>
      <c r="T381" s="196"/>
      <c r="U381" s="33"/>
      <c r="V381" s="33"/>
      <c r="Z381" s="45"/>
      <c r="AD381" s="394"/>
      <c r="AS381" s="34"/>
      <c r="AT381" s="34"/>
      <c r="AX381" s="42"/>
      <c r="BR381" s="34"/>
    </row>
    <row r="382" spans="1:70" ht="15.75" x14ac:dyDescent="0.25">
      <c r="A382" s="34"/>
      <c r="B382" s="55" t="s">
        <v>77</v>
      </c>
      <c r="C382" s="162" t="str">
        <f>C342</f>
        <v>ΛΙΤΣΑ ΒΑΡΩΣΙΩΝ 101, 5522 ΒΡΥΣΟΥΛΛΕΣ</v>
      </c>
      <c r="D382" s="174"/>
      <c r="E382" s="175" t="str">
        <f>E342</f>
        <v>ΞΕΝΗΣ ΣΑΛΑΜΙΝΟΣ 81, 5282 ΠΑΡΑΛΙΜΝΙ</v>
      </c>
      <c r="F382" s="176"/>
      <c r="G382" s="175" t="str">
        <f>G342</f>
        <v>ΠΟΤΑΜΟΣ ΔΗΜΗΤΡΑΣ 39, 5282 ΠΑΛΑΛΙΜΝΙ</v>
      </c>
      <c r="H382" s="174"/>
      <c r="I382" s="175" t="str">
        <f>I342</f>
        <v>ΜΑΡΙΝΟΥ ΔΗΜΗΤΡΑ ΕΜΠΟΡΙΚΗ ΤΡΙΩΝ ΙΕΡΑΡΧΩΝ 9Α, 5510 ΑΥΓΟΡΟΥ</v>
      </c>
      <c r="J382" s="177"/>
      <c r="K382" s="162" t="s">
        <v>91</v>
      </c>
      <c r="L382" s="177"/>
      <c r="M382" s="162" t="s">
        <v>92</v>
      </c>
      <c r="N382" s="164"/>
      <c r="O382" s="52" t="s">
        <v>95</v>
      </c>
      <c r="P382" s="45"/>
      <c r="Q382" s="33"/>
      <c r="R382" s="33"/>
      <c r="S382" s="33"/>
      <c r="T382" s="196"/>
      <c r="U382" s="33"/>
      <c r="V382" s="33"/>
      <c r="Z382" s="45"/>
      <c r="AD382" s="394"/>
      <c r="AS382" s="34"/>
      <c r="AT382" s="34"/>
      <c r="AX382" s="42"/>
      <c r="BR382" s="34"/>
    </row>
    <row r="383" spans="1:70" ht="15.75" thickBot="1" x14ac:dyDescent="0.25">
      <c r="A383" s="34"/>
      <c r="B383" s="60">
        <f>B375</f>
        <v>41542</v>
      </c>
      <c r="C383" s="180">
        <f>SUM(L162:L171)</f>
        <v>6.65</v>
      </c>
      <c r="D383" s="181"/>
      <c r="E383" s="184">
        <f>SUM(P162:P171)</f>
        <v>19.350000000000001</v>
      </c>
      <c r="F383" s="168"/>
      <c r="G383" s="184">
        <f>SUM(T162:T171)</f>
        <v>16.47</v>
      </c>
      <c r="H383" s="181"/>
      <c r="I383" s="185">
        <f>SUM(X162:X171)</f>
        <v>22.939999999999998</v>
      </c>
      <c r="J383" s="182"/>
      <c r="K383" s="83">
        <f>SUM(C383:J383)</f>
        <v>65.41</v>
      </c>
      <c r="L383" s="45"/>
      <c r="M383" s="180">
        <f>(K384-K383)/K383</f>
        <v>-7.338327472863472E-2</v>
      </c>
      <c r="N383" s="211"/>
      <c r="O383" s="170">
        <f>COUNT(A162:A171)</f>
        <v>10</v>
      </c>
      <c r="P383" s="45"/>
      <c r="Q383" s="33"/>
      <c r="R383" s="33"/>
      <c r="S383" s="33"/>
      <c r="T383" s="196"/>
      <c r="U383" s="33"/>
      <c r="V383" s="33"/>
      <c r="Z383" s="45"/>
      <c r="AD383" s="394"/>
      <c r="AS383" s="34"/>
      <c r="AT383" s="34"/>
      <c r="AX383" s="42"/>
      <c r="BR383" s="34"/>
    </row>
    <row r="384" spans="1:70" ht="15.75" thickBot="1" x14ac:dyDescent="0.25">
      <c r="A384" s="34"/>
      <c r="B384" s="61">
        <f>B376</f>
        <v>41576</v>
      </c>
      <c r="C384" s="82">
        <f>SUM(N162:N171)</f>
        <v>0</v>
      </c>
      <c r="D384" s="183"/>
      <c r="E384" s="185">
        <f>SUM(R162:R171)</f>
        <v>21.400000000000002</v>
      </c>
      <c r="F384" s="172"/>
      <c r="G384" s="185">
        <f>SUM(V162:V171)</f>
        <v>20.81</v>
      </c>
      <c r="H384" s="183"/>
      <c r="I384" s="185">
        <f>SUM(Z162:Z171)</f>
        <v>18.400000000000002</v>
      </c>
      <c r="J384" s="59"/>
      <c r="K384" s="82">
        <f>SUM(C384:J384)</f>
        <v>60.61</v>
      </c>
      <c r="L384" s="59"/>
      <c r="M384" s="82"/>
      <c r="N384" s="214"/>
      <c r="O384" s="53"/>
      <c r="P384" s="45"/>
      <c r="Q384" s="33"/>
      <c r="R384" s="33"/>
      <c r="S384" s="33"/>
      <c r="T384" s="196"/>
      <c r="U384" s="33"/>
      <c r="V384" s="33"/>
      <c r="Z384" s="45"/>
      <c r="AD384" s="394"/>
      <c r="AS384" s="34"/>
      <c r="AT384" s="34"/>
      <c r="AX384" s="42"/>
      <c r="BR384" s="34"/>
    </row>
    <row r="385" spans="1:70" ht="15.75" thickBot="1" x14ac:dyDescent="0.25">
      <c r="A385" s="34"/>
      <c r="B385" s="40"/>
      <c r="J385" s="33"/>
      <c r="O385" s="33"/>
      <c r="P385" s="33"/>
      <c r="Q385" s="33"/>
      <c r="R385" s="33"/>
      <c r="S385" s="33"/>
      <c r="T385" s="196"/>
      <c r="U385" s="33"/>
      <c r="V385" s="33"/>
      <c r="Z385" s="45"/>
      <c r="AD385" s="394"/>
      <c r="AS385" s="34"/>
      <c r="AT385" s="34"/>
      <c r="AX385" s="42"/>
      <c r="BR385" s="34"/>
    </row>
    <row r="386" spans="1:70" ht="15.75" x14ac:dyDescent="0.25">
      <c r="A386" s="34"/>
      <c r="B386" s="55" t="s">
        <v>68</v>
      </c>
      <c r="C386" s="162" t="str">
        <f>C338</f>
        <v>ΛΙΤΣΑ ΒΑΡΩΣΙΩΝ 101, 5522 ΒΡΥΣΟΥΛΛΕΣ</v>
      </c>
      <c r="D386" s="174"/>
      <c r="E386" s="175" t="str">
        <f>E338</f>
        <v>ΞΕΝΗΣ ΣΑΛΑΜΙΝΟΣ 81, 5282 ΠΑΡΑΛΙΜΝΙ</v>
      </c>
      <c r="F386" s="176"/>
      <c r="G386" s="175" t="str">
        <f>G338</f>
        <v>ΠΟΤΑΜΟΣ ΔΗΜΗΤΡΑΣ 39, 5282 ΠΑΛΑΛΙΜΝΙ</v>
      </c>
      <c r="H386" s="174"/>
      <c r="I386" s="175" t="str">
        <f>I338</f>
        <v>ΜΑΡΙΝΟΥ ΔΗΜΗΤΡΑ ΕΜΠΟΡΙΚΗ ΤΡΙΩΝ ΙΕΡΑΡΧΩΝ 9Α, 5510 ΑΥΓΟΡΟΥ</v>
      </c>
      <c r="J386" s="177"/>
      <c r="K386" s="162" t="s">
        <v>91</v>
      </c>
      <c r="L386" s="177"/>
      <c r="M386" s="162" t="s">
        <v>92</v>
      </c>
      <c r="N386" s="164"/>
      <c r="O386" s="52" t="s">
        <v>95</v>
      </c>
      <c r="P386" s="45"/>
      <c r="Q386" s="33"/>
      <c r="R386" s="33"/>
      <c r="S386" s="33"/>
      <c r="T386" s="196"/>
      <c r="U386" s="33"/>
      <c r="V386" s="33"/>
      <c r="Z386" s="45"/>
      <c r="AD386" s="394"/>
      <c r="AS386" s="34"/>
      <c r="AT386" s="34"/>
      <c r="AX386" s="42"/>
      <c r="BR386" s="34"/>
    </row>
    <row r="387" spans="1:70" x14ac:dyDescent="0.2">
      <c r="A387" s="34"/>
      <c r="B387" s="60">
        <f>B379</f>
        <v>41542</v>
      </c>
      <c r="C387" s="180">
        <f>SUM(L174:L181)</f>
        <v>8.9600000000000009</v>
      </c>
      <c r="D387" s="181"/>
      <c r="E387" s="184">
        <f>SUM(P174:P181)</f>
        <v>13.02</v>
      </c>
      <c r="F387" s="168"/>
      <c r="G387" s="184">
        <f>SUM(T174:T181)</f>
        <v>7.2499999999999991</v>
      </c>
      <c r="H387" s="181"/>
      <c r="I387" s="184">
        <f>SUM(X174:X181)</f>
        <v>1.7</v>
      </c>
      <c r="J387" s="182"/>
      <c r="K387" s="83">
        <f>SUM(C387:J387)</f>
        <v>30.93</v>
      </c>
      <c r="L387" s="45"/>
      <c r="M387" s="180">
        <f>(K388-K387)/K387</f>
        <v>-5.4962819269318364E-3</v>
      </c>
      <c r="N387" s="211"/>
      <c r="O387" s="170">
        <f>COUNT(A174:A181)</f>
        <v>8</v>
      </c>
      <c r="P387" s="45"/>
      <c r="Q387" s="33"/>
      <c r="R387" s="33"/>
      <c r="S387" s="33"/>
      <c r="T387" s="196"/>
      <c r="U387" s="33"/>
      <c r="V387" s="33"/>
      <c r="Z387" s="45"/>
      <c r="AD387" s="394"/>
      <c r="AS387" s="34"/>
      <c r="AT387" s="34"/>
      <c r="AX387" s="42"/>
      <c r="BR387" s="34"/>
    </row>
    <row r="388" spans="1:70" ht="15.75" thickBot="1" x14ac:dyDescent="0.25">
      <c r="A388" s="34"/>
      <c r="B388" s="61">
        <f>B380</f>
        <v>41576</v>
      </c>
      <c r="C388" s="82">
        <f>SUM(N174:N181)</f>
        <v>8.9600000000000009</v>
      </c>
      <c r="D388" s="183"/>
      <c r="E388" s="185">
        <f>SUM(R174:R181)</f>
        <v>15.9</v>
      </c>
      <c r="F388" s="172"/>
      <c r="G388" s="185">
        <f>SUM(V174:V181)</f>
        <v>4.1999999999999993</v>
      </c>
      <c r="H388" s="183"/>
      <c r="I388" s="185">
        <f>SUM(Z174:Z181)</f>
        <v>1.7</v>
      </c>
      <c r="J388" s="59"/>
      <c r="K388" s="82">
        <f>SUM(C388:J388)</f>
        <v>30.759999999999998</v>
      </c>
      <c r="L388" s="59"/>
      <c r="M388" s="82"/>
      <c r="N388" s="214"/>
      <c r="O388" s="53"/>
      <c r="P388" s="45"/>
      <c r="Q388" s="33"/>
      <c r="R388" s="33"/>
      <c r="S388" s="33"/>
      <c r="T388" s="196"/>
      <c r="U388" s="33"/>
      <c r="V388" s="33"/>
      <c r="Z388" s="45"/>
      <c r="AD388" s="394"/>
      <c r="AS388" s="34"/>
      <c r="AT388" s="34"/>
      <c r="AX388" s="42"/>
      <c r="BR388" s="34"/>
    </row>
    <row r="389" spans="1:70" ht="15.75" thickBot="1" x14ac:dyDescent="0.25">
      <c r="A389" s="34"/>
      <c r="B389" s="40"/>
      <c r="J389" s="33"/>
      <c r="K389" s="45"/>
      <c r="O389" s="33"/>
      <c r="P389" s="33"/>
      <c r="Q389" s="33"/>
      <c r="R389" s="33"/>
      <c r="S389" s="33"/>
      <c r="T389" s="196"/>
      <c r="U389" s="33"/>
      <c r="V389" s="33"/>
      <c r="Z389" s="45"/>
      <c r="AD389" s="394"/>
      <c r="AS389" s="34"/>
      <c r="AT389" s="34"/>
      <c r="AX389" s="42"/>
      <c r="BR389" s="34"/>
    </row>
    <row r="390" spans="1:70" ht="15.75" x14ac:dyDescent="0.25">
      <c r="A390" s="34"/>
      <c r="B390" s="55" t="s">
        <v>76</v>
      </c>
      <c r="C390" s="162" t="str">
        <f>C342</f>
        <v>ΛΙΤΣΑ ΒΑΡΩΣΙΩΝ 101, 5522 ΒΡΥΣΟΥΛΛΕΣ</v>
      </c>
      <c r="D390" s="174"/>
      <c r="E390" s="175" t="str">
        <f>E342</f>
        <v>ΞΕΝΗΣ ΣΑΛΑΜΙΝΟΣ 81, 5282 ΠΑΡΑΛΙΜΝΙ</v>
      </c>
      <c r="F390" s="176"/>
      <c r="G390" s="175" t="str">
        <f>G342</f>
        <v>ΠΟΤΑΜΟΣ ΔΗΜΗΤΡΑΣ 39, 5282 ΠΑΛΑΛΙΜΝΙ</v>
      </c>
      <c r="H390" s="174"/>
      <c r="I390" s="175" t="str">
        <f>I342</f>
        <v>ΜΑΡΙΝΟΥ ΔΗΜΗΤΡΑ ΕΜΠΟΡΙΚΗ ΤΡΙΩΝ ΙΕΡΑΡΧΩΝ 9Α, 5510 ΑΥΓΟΡΟΥ</v>
      </c>
      <c r="J390" s="177"/>
      <c r="K390" s="162" t="s">
        <v>91</v>
      </c>
      <c r="L390" s="177"/>
      <c r="M390" s="162" t="s">
        <v>92</v>
      </c>
      <c r="N390" s="164"/>
      <c r="O390" s="52" t="s">
        <v>95</v>
      </c>
      <c r="P390" s="45"/>
      <c r="Q390" s="33"/>
      <c r="R390" s="33"/>
      <c r="S390" s="33"/>
      <c r="T390" s="196"/>
      <c r="U390" s="33"/>
      <c r="V390" s="33"/>
      <c r="Z390" s="45"/>
      <c r="AD390" s="394"/>
      <c r="AS390" s="34"/>
      <c r="AT390" s="34"/>
      <c r="AX390" s="42"/>
      <c r="BR390" s="34"/>
    </row>
    <row r="391" spans="1:70" x14ac:dyDescent="0.2">
      <c r="A391" s="34"/>
      <c r="B391" s="60">
        <f>B383</f>
        <v>41542</v>
      </c>
      <c r="C391" s="180">
        <f>SUM(L184:L195)</f>
        <v>12.5</v>
      </c>
      <c r="D391" s="181"/>
      <c r="E391" s="184">
        <f>SUM(P184:P195)</f>
        <v>10.799999999999999</v>
      </c>
      <c r="F391" s="168"/>
      <c r="G391" s="184">
        <f>SUM(T184:T195)</f>
        <v>10.130000000000001</v>
      </c>
      <c r="H391" s="181"/>
      <c r="I391" s="184">
        <f>SUM(X184:X195)</f>
        <v>14.5</v>
      </c>
      <c r="J391" s="182"/>
      <c r="K391" s="83">
        <f>SUM(C391:J391)</f>
        <v>47.93</v>
      </c>
      <c r="L391" s="45"/>
      <c r="M391" s="180">
        <f>(K392-K391)/K391</f>
        <v>0.24619236386396837</v>
      </c>
      <c r="N391" s="211"/>
      <c r="O391" s="170">
        <f>COUNT(A184:A195)</f>
        <v>12</v>
      </c>
      <c r="P391" s="45"/>
      <c r="Q391" s="33"/>
      <c r="R391" s="33"/>
      <c r="S391" s="33"/>
      <c r="T391" s="196"/>
      <c r="U391" s="33"/>
      <c r="V391" s="33"/>
      <c r="Z391" s="45"/>
      <c r="AD391" s="394"/>
      <c r="AS391" s="34"/>
      <c r="AT391" s="34"/>
      <c r="AX391" s="42"/>
      <c r="BR391" s="34"/>
    </row>
    <row r="392" spans="1:70" ht="15.75" thickBot="1" x14ac:dyDescent="0.25">
      <c r="A392" s="34"/>
      <c r="B392" s="61">
        <f>B384</f>
        <v>41576</v>
      </c>
      <c r="C392" s="82">
        <f>SUM(N184:N195)</f>
        <v>14.6</v>
      </c>
      <c r="D392" s="183"/>
      <c r="E392" s="185">
        <f>SUM(R184:R195)</f>
        <v>14.950000000000001</v>
      </c>
      <c r="F392" s="172"/>
      <c r="G392" s="185">
        <f>SUM(V184:V195)</f>
        <v>14.290000000000001</v>
      </c>
      <c r="H392" s="183"/>
      <c r="I392" s="185">
        <f>SUM(Z184:Z195)</f>
        <v>15.889999999999999</v>
      </c>
      <c r="J392" s="59"/>
      <c r="K392" s="82">
        <f>SUM(C392:J392)</f>
        <v>59.730000000000004</v>
      </c>
      <c r="L392" s="59"/>
      <c r="M392" s="82"/>
      <c r="N392" s="214"/>
      <c r="O392" s="53"/>
      <c r="P392" s="45"/>
      <c r="Q392" s="33"/>
      <c r="R392" s="33"/>
      <c r="S392" s="33"/>
      <c r="T392" s="196"/>
      <c r="U392" s="33"/>
      <c r="V392" s="33"/>
      <c r="Z392" s="45"/>
      <c r="AD392" s="394"/>
      <c r="AS392" s="34"/>
      <c r="AT392" s="34"/>
      <c r="AX392" s="42"/>
      <c r="BR392" s="34"/>
    </row>
    <row r="393" spans="1:70" ht="15.75" thickBot="1" x14ac:dyDescent="0.25">
      <c r="A393" s="34"/>
      <c r="B393" s="40"/>
      <c r="J393" s="33"/>
      <c r="O393" s="33"/>
      <c r="P393" s="33"/>
      <c r="Q393" s="33"/>
      <c r="R393" s="33"/>
      <c r="S393" s="33"/>
      <c r="T393" s="196"/>
      <c r="U393" s="33"/>
      <c r="V393" s="33"/>
      <c r="Z393" s="45"/>
      <c r="AD393" s="394"/>
      <c r="AS393" s="34"/>
      <c r="AT393" s="34"/>
      <c r="AX393" s="42"/>
      <c r="BR393" s="34"/>
    </row>
    <row r="394" spans="1:70" ht="15.75" x14ac:dyDescent="0.25">
      <c r="A394" s="34"/>
      <c r="B394" s="55" t="s">
        <v>70</v>
      </c>
      <c r="C394" s="162" t="str">
        <f>C338</f>
        <v>ΛΙΤΣΑ ΒΑΡΩΣΙΩΝ 101, 5522 ΒΡΥΣΟΥΛΛΕΣ</v>
      </c>
      <c r="D394" s="174"/>
      <c r="E394" s="175" t="str">
        <f>E338</f>
        <v>ΞΕΝΗΣ ΣΑΛΑΜΙΝΟΣ 81, 5282 ΠΑΡΑΛΙΜΝΙ</v>
      </c>
      <c r="F394" s="176"/>
      <c r="G394" s="175" t="str">
        <f>G338</f>
        <v>ΠΟΤΑΜΟΣ ΔΗΜΗΤΡΑΣ 39, 5282 ΠΑΛΑΛΙΜΝΙ</v>
      </c>
      <c r="H394" s="174"/>
      <c r="I394" s="175" t="str">
        <f>I338</f>
        <v>ΜΑΡΙΝΟΥ ΔΗΜΗΤΡΑ ΕΜΠΟΡΙΚΗ ΤΡΙΩΝ ΙΕΡΑΡΧΩΝ 9Α, 5510 ΑΥΓΟΡΟΥ</v>
      </c>
      <c r="J394" s="177"/>
      <c r="K394" s="162" t="s">
        <v>91</v>
      </c>
      <c r="L394" s="177"/>
      <c r="M394" s="162" t="s">
        <v>92</v>
      </c>
      <c r="N394" s="164"/>
      <c r="O394" s="52" t="s">
        <v>95</v>
      </c>
      <c r="P394" s="45"/>
      <c r="Q394" s="33"/>
      <c r="R394" s="33"/>
      <c r="S394" s="33"/>
      <c r="T394" s="196"/>
      <c r="U394" s="33"/>
      <c r="V394" s="33"/>
      <c r="Z394" s="45"/>
      <c r="AD394" s="394"/>
      <c r="AS394" s="34"/>
      <c r="AT394" s="34"/>
      <c r="AX394" s="42"/>
      <c r="BR394" s="34"/>
    </row>
    <row r="395" spans="1:70" x14ac:dyDescent="0.2">
      <c r="A395" s="34"/>
      <c r="B395" s="60">
        <f>B407</f>
        <v>41542</v>
      </c>
      <c r="C395" s="180">
        <f>SUM(L198:L219)</f>
        <v>9.99</v>
      </c>
      <c r="D395" s="181"/>
      <c r="E395" s="184">
        <f>SUM(P198:P219)</f>
        <v>27.779999999999998</v>
      </c>
      <c r="F395" s="168"/>
      <c r="G395" s="184">
        <f>SUM(T198:T219)</f>
        <v>18.73</v>
      </c>
      <c r="H395" s="181"/>
      <c r="I395" s="184">
        <f>SUM(X198:X219)</f>
        <v>19.020000000000003</v>
      </c>
      <c r="J395" s="182"/>
      <c r="K395" s="83">
        <f>SUM(C395:J395)</f>
        <v>75.52000000000001</v>
      </c>
      <c r="L395" s="45"/>
      <c r="M395" s="180">
        <f>(K396-K395)/K395</f>
        <v>3.8797669491525133E-2</v>
      </c>
      <c r="N395" s="211"/>
      <c r="O395" s="170">
        <f>COUNT(A198:A219)</f>
        <v>22</v>
      </c>
      <c r="P395" s="45"/>
      <c r="Q395" s="33"/>
      <c r="R395" s="33"/>
      <c r="S395" s="33"/>
      <c r="T395" s="196"/>
      <c r="U395" s="33"/>
      <c r="V395" s="33"/>
      <c r="Z395" s="45"/>
      <c r="AD395" s="394"/>
      <c r="AS395" s="34"/>
      <c r="AT395" s="34"/>
      <c r="AX395" s="42"/>
      <c r="BR395" s="34"/>
    </row>
    <row r="396" spans="1:70" ht="15.75" thickBot="1" x14ac:dyDescent="0.25">
      <c r="A396" s="34"/>
      <c r="B396" s="61">
        <f>B408</f>
        <v>41576</v>
      </c>
      <c r="C396" s="82">
        <f>SUM(N198:N219)</f>
        <v>11.52</v>
      </c>
      <c r="D396" s="183"/>
      <c r="E396" s="185">
        <f>SUM(R198:R219)</f>
        <v>28.39</v>
      </c>
      <c r="F396" s="172"/>
      <c r="G396" s="185">
        <f>SUM(V198:V219)</f>
        <v>20.11</v>
      </c>
      <c r="H396" s="183"/>
      <c r="I396" s="185">
        <f>SUM(Z198:Z219)</f>
        <v>18.43</v>
      </c>
      <c r="J396" s="59"/>
      <c r="K396" s="82">
        <f>SUM(C396:J396)</f>
        <v>78.449999999999989</v>
      </c>
      <c r="L396" s="59"/>
      <c r="M396" s="82"/>
      <c r="N396" s="214"/>
      <c r="O396" s="53"/>
      <c r="P396" s="45"/>
      <c r="Q396" s="33"/>
      <c r="R396" s="33"/>
      <c r="S396" s="33"/>
      <c r="T396" s="196"/>
      <c r="U396" s="33"/>
      <c r="V396" s="33"/>
      <c r="Z396" s="45"/>
      <c r="AD396" s="394"/>
      <c r="AS396" s="34"/>
      <c r="AT396" s="34"/>
      <c r="AX396" s="42"/>
      <c r="BR396" s="34"/>
    </row>
    <row r="397" spans="1:70" ht="15.75" thickBot="1" x14ac:dyDescent="0.25">
      <c r="A397" s="34"/>
      <c r="B397" s="40"/>
      <c r="J397" s="33"/>
      <c r="O397" s="33"/>
      <c r="P397" s="33"/>
      <c r="Q397" s="33"/>
      <c r="R397" s="33"/>
      <c r="S397" s="33"/>
      <c r="T397" s="196"/>
      <c r="U397" s="33"/>
      <c r="V397" s="33"/>
      <c r="Z397" s="45"/>
      <c r="AD397" s="394"/>
      <c r="AS397" s="34"/>
      <c r="AT397" s="34"/>
      <c r="AX397" s="42"/>
      <c r="BR397" s="34"/>
    </row>
    <row r="398" spans="1:70" ht="15.75" x14ac:dyDescent="0.25">
      <c r="A398" s="34"/>
      <c r="B398" s="55" t="s">
        <v>71</v>
      </c>
      <c r="C398" s="162" t="str">
        <f>C338</f>
        <v>ΛΙΤΣΑ ΒΑΡΩΣΙΩΝ 101, 5522 ΒΡΥΣΟΥΛΛΕΣ</v>
      </c>
      <c r="D398" s="174"/>
      <c r="E398" s="175" t="str">
        <f>E338</f>
        <v>ΞΕΝΗΣ ΣΑΛΑΜΙΝΟΣ 81, 5282 ΠΑΡΑΛΙΜΝΙ</v>
      </c>
      <c r="F398" s="176"/>
      <c r="G398" s="175" t="str">
        <f>G338</f>
        <v>ΠΟΤΑΜΟΣ ΔΗΜΗΤΡΑΣ 39, 5282 ΠΑΛΑΛΙΜΝΙ</v>
      </c>
      <c r="H398" s="174"/>
      <c r="I398" s="175" t="str">
        <f>I338</f>
        <v>ΜΑΡΙΝΟΥ ΔΗΜΗΤΡΑ ΕΜΠΟΡΙΚΗ ΤΡΙΩΝ ΙΕΡΑΡΧΩΝ 9Α, 5510 ΑΥΓΟΡΟΥ</v>
      </c>
      <c r="J398" s="177"/>
      <c r="K398" s="162" t="s">
        <v>91</v>
      </c>
      <c r="L398" s="177"/>
      <c r="M398" s="162" t="s">
        <v>92</v>
      </c>
      <c r="N398" s="164"/>
      <c r="O398" s="52" t="s">
        <v>95</v>
      </c>
      <c r="P398" s="45"/>
      <c r="Q398" s="33"/>
      <c r="R398" s="33"/>
      <c r="S398" s="33"/>
      <c r="T398" s="196"/>
      <c r="U398" s="33"/>
      <c r="V398" s="33"/>
      <c r="Z398" s="45"/>
      <c r="AD398" s="394"/>
      <c r="AS398" s="34"/>
      <c r="AT398" s="34"/>
      <c r="AX398" s="42"/>
      <c r="BR398" s="34"/>
    </row>
    <row r="399" spans="1:70" x14ac:dyDescent="0.2">
      <c r="A399" s="34"/>
      <c r="B399" s="60">
        <f>B395</f>
        <v>41542</v>
      </c>
      <c r="C399" s="180">
        <f>SUM(L222:L230)</f>
        <v>3.15</v>
      </c>
      <c r="D399" s="181"/>
      <c r="E399" s="184">
        <f>SUM(P222:P230)</f>
        <v>8.57</v>
      </c>
      <c r="F399" s="168"/>
      <c r="G399" s="184">
        <f>SUM(T222:T230)</f>
        <v>3.84</v>
      </c>
      <c r="H399" s="181"/>
      <c r="I399" s="184">
        <f>SUM(X222:X230)</f>
        <v>1.47</v>
      </c>
      <c r="J399" s="182"/>
      <c r="K399" s="83">
        <f>SUM(C399:J399)</f>
        <v>17.03</v>
      </c>
      <c r="L399" s="45"/>
      <c r="M399" s="180">
        <f>(K400-K399)/K399</f>
        <v>-8.9254257193188566E-2</v>
      </c>
      <c r="N399" s="211"/>
      <c r="O399" s="170">
        <f>COUNT(A222:A230)</f>
        <v>9</v>
      </c>
      <c r="P399" s="45"/>
      <c r="Q399" s="33"/>
      <c r="R399" s="33"/>
      <c r="S399" s="33"/>
      <c r="T399" s="196"/>
      <c r="U399" s="33"/>
      <c r="V399" s="33"/>
      <c r="Z399" s="45"/>
      <c r="AD399" s="394"/>
      <c r="AS399" s="34"/>
      <c r="AT399" s="34"/>
      <c r="AX399" s="42"/>
      <c r="BR399" s="34"/>
    </row>
    <row r="400" spans="1:70" ht="15.75" thickBot="1" x14ac:dyDescent="0.25">
      <c r="A400" s="34"/>
      <c r="B400" s="61">
        <f>B396</f>
        <v>41576</v>
      </c>
      <c r="C400" s="82">
        <f>SUM(N222:N230)</f>
        <v>3.15</v>
      </c>
      <c r="D400" s="183"/>
      <c r="E400" s="185">
        <f>SUM(R222:R230)</f>
        <v>7.05</v>
      </c>
      <c r="F400" s="172"/>
      <c r="G400" s="185">
        <f>SUM(V222:V230)</f>
        <v>3.84</v>
      </c>
      <c r="H400" s="183"/>
      <c r="I400" s="185">
        <f>SUM(Z222:Z230)</f>
        <v>1.47</v>
      </c>
      <c r="J400" s="59"/>
      <c r="K400" s="82">
        <f>SUM(C400:J400)</f>
        <v>15.51</v>
      </c>
      <c r="L400" s="59"/>
      <c r="M400" s="82"/>
      <c r="N400" s="214"/>
      <c r="O400" s="53"/>
      <c r="P400" s="45"/>
      <c r="Q400" s="33"/>
      <c r="R400" s="33"/>
      <c r="S400" s="33"/>
      <c r="T400" s="196"/>
      <c r="U400" s="33"/>
      <c r="V400" s="33"/>
      <c r="Z400" s="45"/>
      <c r="AD400" s="394"/>
      <c r="AS400" s="34"/>
      <c r="AT400" s="34"/>
      <c r="AX400" s="42"/>
      <c r="BR400" s="34"/>
    </row>
    <row r="401" spans="1:70" ht="15.75" thickBot="1" x14ac:dyDescent="0.25">
      <c r="A401" s="34"/>
      <c r="B401" s="40"/>
      <c r="J401" s="33"/>
      <c r="O401" s="33"/>
      <c r="P401" s="33"/>
      <c r="Q401" s="33"/>
      <c r="R401" s="33"/>
      <c r="S401" s="33"/>
      <c r="T401" s="196"/>
      <c r="U401" s="33"/>
      <c r="V401" s="33"/>
      <c r="Z401" s="45"/>
      <c r="AD401" s="394"/>
      <c r="AS401" s="34"/>
      <c r="AT401" s="34"/>
      <c r="AX401" s="42"/>
      <c r="BR401" s="34"/>
    </row>
    <row r="402" spans="1:70" ht="15.75" x14ac:dyDescent="0.25">
      <c r="A402" s="34"/>
      <c r="B402" s="55" t="s">
        <v>72</v>
      </c>
      <c r="C402" s="162" t="str">
        <f>C338</f>
        <v>ΛΙΤΣΑ ΒΑΡΩΣΙΩΝ 101, 5522 ΒΡΥΣΟΥΛΛΕΣ</v>
      </c>
      <c r="D402" s="174"/>
      <c r="E402" s="175" t="str">
        <f>E338</f>
        <v>ΞΕΝΗΣ ΣΑΛΑΜΙΝΟΣ 81, 5282 ΠΑΡΑΛΙΜΝΙ</v>
      </c>
      <c r="F402" s="176"/>
      <c r="G402" s="175" t="str">
        <f>G338</f>
        <v>ΠΟΤΑΜΟΣ ΔΗΜΗΤΡΑΣ 39, 5282 ΠΑΛΑΛΙΜΝΙ</v>
      </c>
      <c r="H402" s="174"/>
      <c r="I402" s="175" t="str">
        <f>I338</f>
        <v>ΜΑΡΙΝΟΥ ΔΗΜΗΤΡΑ ΕΜΠΟΡΙΚΗ ΤΡΙΩΝ ΙΕΡΑΡΧΩΝ 9Α, 5510 ΑΥΓΟΡΟΥ</v>
      </c>
      <c r="J402" s="177"/>
      <c r="K402" s="162" t="s">
        <v>91</v>
      </c>
      <c r="L402" s="177"/>
      <c r="M402" s="162" t="s">
        <v>92</v>
      </c>
      <c r="N402" s="164"/>
      <c r="O402" s="52" t="s">
        <v>95</v>
      </c>
      <c r="P402" s="45"/>
      <c r="Q402" s="33"/>
      <c r="R402" s="33"/>
      <c r="S402" s="33"/>
      <c r="T402" s="196"/>
      <c r="U402" s="33"/>
      <c r="V402" s="33"/>
      <c r="Z402" s="45"/>
      <c r="AD402" s="394"/>
      <c r="AS402" s="34"/>
      <c r="AT402" s="34"/>
      <c r="AX402" s="42"/>
      <c r="BR402" s="34"/>
    </row>
    <row r="403" spans="1:70" x14ac:dyDescent="0.2">
      <c r="A403" s="34"/>
      <c r="B403" s="60">
        <f>B399</f>
        <v>41542</v>
      </c>
      <c r="C403" s="180">
        <f>SUM(L233:L238)</f>
        <v>9.39</v>
      </c>
      <c r="D403" s="181"/>
      <c r="E403" s="184">
        <f>SUM(P233:P238)</f>
        <v>12.719999999999999</v>
      </c>
      <c r="F403" s="168"/>
      <c r="G403" s="184">
        <f>SUM(T233:T238)</f>
        <v>10.17</v>
      </c>
      <c r="H403" s="181"/>
      <c r="I403" s="184">
        <f>SUM(X233:X238)</f>
        <v>10.8</v>
      </c>
      <c r="J403" s="182"/>
      <c r="K403" s="83">
        <f>SUM(C403:J403)</f>
        <v>43.08</v>
      </c>
      <c r="L403" s="45"/>
      <c r="M403" s="180">
        <f>(K404-K403)/K403</f>
        <v>4.9675023212627685E-2</v>
      </c>
      <c r="N403" s="211"/>
      <c r="O403" s="170">
        <f>COUNT(A233:A238)</f>
        <v>6</v>
      </c>
      <c r="P403" s="45"/>
      <c r="Q403" s="33"/>
      <c r="R403" s="33"/>
      <c r="S403" s="33"/>
      <c r="T403" s="196"/>
      <c r="U403" s="33"/>
      <c r="V403" s="33"/>
      <c r="Z403" s="45"/>
      <c r="AD403" s="394"/>
      <c r="AS403" s="34"/>
      <c r="AT403" s="34"/>
      <c r="AX403" s="42"/>
      <c r="BR403" s="34"/>
    </row>
    <row r="404" spans="1:70" ht="15.75" thickBot="1" x14ac:dyDescent="0.25">
      <c r="A404" s="34"/>
      <c r="B404" s="61">
        <f>B400</f>
        <v>41576</v>
      </c>
      <c r="C404" s="82">
        <f>SUM(N233:N238)</f>
        <v>10.149999999999999</v>
      </c>
      <c r="D404" s="183"/>
      <c r="E404" s="185">
        <f>SUM(R233:R238)</f>
        <v>12.719999999999999</v>
      </c>
      <c r="F404" s="172"/>
      <c r="G404" s="185">
        <f>SUM(V233:V238)</f>
        <v>10.17</v>
      </c>
      <c r="H404" s="183"/>
      <c r="I404" s="185">
        <f>SUM(Z233:Z238)</f>
        <v>12.18</v>
      </c>
      <c r="J404" s="59"/>
      <c r="K404" s="82">
        <f>SUM(C404:J404)</f>
        <v>45.22</v>
      </c>
      <c r="L404" s="59"/>
      <c r="M404" s="82"/>
      <c r="N404" s="214"/>
      <c r="O404" s="53"/>
      <c r="P404" s="45"/>
      <c r="Q404" s="33"/>
      <c r="R404" s="33"/>
      <c r="S404" s="33"/>
      <c r="T404" s="196"/>
      <c r="U404" s="33"/>
      <c r="V404" s="33"/>
      <c r="Z404" s="45"/>
      <c r="AD404" s="394"/>
      <c r="AS404" s="34"/>
      <c r="AT404" s="34"/>
      <c r="AX404" s="42"/>
      <c r="BR404" s="34"/>
    </row>
    <row r="405" spans="1:70" ht="15.75" thickBot="1" x14ac:dyDescent="0.25">
      <c r="A405" s="34"/>
      <c r="B405" s="40"/>
      <c r="J405" s="33"/>
      <c r="O405" s="33"/>
      <c r="P405" s="33"/>
      <c r="Q405" s="33"/>
      <c r="R405" s="33"/>
      <c r="S405" s="33"/>
      <c r="T405" s="196"/>
      <c r="U405" s="33"/>
      <c r="V405" s="33"/>
      <c r="Z405" s="45"/>
      <c r="AD405" s="394"/>
      <c r="AS405" s="34"/>
      <c r="AT405" s="34"/>
      <c r="AX405" s="42"/>
      <c r="BR405" s="34"/>
    </row>
    <row r="406" spans="1:70" ht="15.75" x14ac:dyDescent="0.25">
      <c r="A406" s="34"/>
      <c r="B406" s="55" t="s">
        <v>69</v>
      </c>
      <c r="C406" s="162" t="str">
        <f>C338</f>
        <v>ΛΙΤΣΑ ΒΑΡΩΣΙΩΝ 101, 5522 ΒΡΥΣΟΥΛΛΕΣ</v>
      </c>
      <c r="D406" s="174"/>
      <c r="E406" s="175" t="str">
        <f>E338</f>
        <v>ΞΕΝΗΣ ΣΑΛΑΜΙΝΟΣ 81, 5282 ΠΑΡΑΛΙΜΝΙ</v>
      </c>
      <c r="F406" s="176"/>
      <c r="G406" s="175" t="str">
        <f>G338</f>
        <v>ΠΟΤΑΜΟΣ ΔΗΜΗΤΡΑΣ 39, 5282 ΠΑΛΑΛΙΜΝΙ</v>
      </c>
      <c r="H406" s="174"/>
      <c r="I406" s="175" t="str">
        <f>I338</f>
        <v>ΜΑΡΙΝΟΥ ΔΗΜΗΤΡΑ ΕΜΠΟΡΙΚΗ ΤΡΙΩΝ ΙΕΡΑΡΧΩΝ 9Α, 5510 ΑΥΓΟΡΟΥ</v>
      </c>
      <c r="J406" s="177"/>
      <c r="K406" s="162" t="s">
        <v>91</v>
      </c>
      <c r="L406" s="177"/>
      <c r="M406" s="162" t="s">
        <v>92</v>
      </c>
      <c r="N406" s="164"/>
      <c r="O406" s="52" t="s">
        <v>95</v>
      </c>
      <c r="P406" s="45"/>
      <c r="Q406" s="33"/>
      <c r="R406" s="33"/>
      <c r="S406" s="33"/>
      <c r="T406" s="196"/>
      <c r="U406" s="33"/>
      <c r="V406" s="33"/>
      <c r="Z406" s="45"/>
      <c r="AD406" s="394"/>
      <c r="AS406" s="34"/>
      <c r="AT406" s="34"/>
      <c r="AX406" s="42"/>
      <c r="BR406" s="34"/>
    </row>
    <row r="407" spans="1:70" x14ac:dyDescent="0.2">
      <c r="A407" s="34"/>
      <c r="B407" s="60">
        <f>B387</f>
        <v>41542</v>
      </c>
      <c r="C407" s="180">
        <f>SUM(L241:L263)</f>
        <v>15.739999999999998</v>
      </c>
      <c r="D407" s="181"/>
      <c r="E407" s="184">
        <f>SUM(P241:P263)</f>
        <v>35.559999999999995</v>
      </c>
      <c r="F407" s="168"/>
      <c r="G407" s="184">
        <f>SUM(T241:T263)</f>
        <v>47.169999999999995</v>
      </c>
      <c r="H407" s="181"/>
      <c r="I407" s="184">
        <f>SUM(X241:X263)</f>
        <v>44.199999999999996</v>
      </c>
      <c r="J407" s="182"/>
      <c r="K407" s="83">
        <f>SUM(C407:J407)</f>
        <v>142.66999999999999</v>
      </c>
      <c r="L407" s="45"/>
      <c r="M407" s="180">
        <f>(K408-K407)/K407</f>
        <v>-0.10219387397490723</v>
      </c>
      <c r="N407" s="211"/>
      <c r="O407" s="170">
        <f>COUNT(A241:A263)</f>
        <v>23</v>
      </c>
      <c r="P407" s="45"/>
      <c r="Q407" s="33"/>
      <c r="R407" s="33"/>
      <c r="S407" s="33"/>
      <c r="T407" s="196"/>
      <c r="U407" s="33"/>
      <c r="V407" s="33"/>
      <c r="Z407" s="45"/>
      <c r="AD407" s="394"/>
      <c r="AS407" s="34"/>
      <c r="AT407" s="34"/>
      <c r="AX407" s="42"/>
      <c r="BR407" s="34"/>
    </row>
    <row r="408" spans="1:70" ht="15.75" thickBot="1" x14ac:dyDescent="0.25">
      <c r="A408" s="34"/>
      <c r="B408" s="61">
        <f>B388</f>
        <v>41576</v>
      </c>
      <c r="C408" s="82">
        <f>SUM(N241:N263)</f>
        <v>10.33</v>
      </c>
      <c r="D408" s="183"/>
      <c r="E408" s="185">
        <f>SUM(R241:R263)</f>
        <v>37.319999999999993</v>
      </c>
      <c r="F408" s="172"/>
      <c r="G408" s="185">
        <f>SUM(V241:V263)</f>
        <v>45.69</v>
      </c>
      <c r="H408" s="183"/>
      <c r="I408" s="185">
        <f>SUM(Z241:Z263)</f>
        <v>34.75</v>
      </c>
      <c r="J408" s="59"/>
      <c r="K408" s="82">
        <f>SUM(C408:J408)</f>
        <v>128.08999999999997</v>
      </c>
      <c r="L408" s="59"/>
      <c r="M408" s="82"/>
      <c r="N408" s="214"/>
      <c r="O408" s="53"/>
      <c r="P408" s="45"/>
      <c r="Q408" s="33"/>
      <c r="R408" s="33"/>
      <c r="S408" s="33"/>
      <c r="T408" s="196"/>
      <c r="U408" s="33"/>
      <c r="V408" s="33"/>
      <c r="Z408" s="45"/>
      <c r="AD408" s="394"/>
      <c r="AS408" s="34"/>
      <c r="AT408" s="34"/>
      <c r="AX408" s="42"/>
      <c r="BR408" s="34"/>
    </row>
    <row r="409" spans="1:70" ht="15.75" thickBot="1" x14ac:dyDescent="0.25">
      <c r="A409" s="34"/>
      <c r="B409" s="46"/>
      <c r="C409" s="45"/>
      <c r="D409" s="45"/>
      <c r="E409" s="45"/>
      <c r="F409" s="80"/>
      <c r="G409" s="45"/>
      <c r="H409" s="45"/>
      <c r="I409" s="45"/>
      <c r="J409" s="45"/>
      <c r="O409" s="33"/>
      <c r="P409" s="33"/>
      <c r="Q409" s="33"/>
      <c r="R409" s="33"/>
      <c r="S409" s="33"/>
      <c r="T409" s="196"/>
      <c r="U409" s="33"/>
      <c r="V409" s="33"/>
      <c r="Z409" s="45"/>
      <c r="AD409" s="394"/>
      <c r="AS409" s="34"/>
      <c r="AT409" s="34"/>
      <c r="AX409" s="42"/>
      <c r="BR409" s="34"/>
    </row>
    <row r="410" spans="1:70" ht="15.75" x14ac:dyDescent="0.25">
      <c r="A410" s="34"/>
      <c r="B410" s="55" t="s">
        <v>88</v>
      </c>
      <c r="C410" s="162" t="str">
        <f>C338</f>
        <v>ΛΙΤΣΑ ΒΑΡΩΣΙΩΝ 101, 5522 ΒΡΥΣΟΥΛΛΕΣ</v>
      </c>
      <c r="D410" s="174"/>
      <c r="E410" s="175" t="str">
        <f>E338</f>
        <v>ΞΕΝΗΣ ΣΑΛΑΜΙΝΟΣ 81, 5282 ΠΑΡΑΛΙΜΝΙ</v>
      </c>
      <c r="F410" s="176"/>
      <c r="G410" s="175" t="str">
        <f>G338</f>
        <v>ΠΟΤΑΜΟΣ ΔΗΜΗΤΡΑΣ 39, 5282 ΠΑΛΑΛΙΜΝΙ</v>
      </c>
      <c r="H410" s="174"/>
      <c r="I410" s="175" t="str">
        <f>I338</f>
        <v>ΜΑΡΙΝΟΥ ΔΗΜΗΤΡΑ ΕΜΠΟΡΙΚΗ ΤΡΙΩΝ ΙΕΡΑΡΧΩΝ 9Α, 5510 ΑΥΓΟΡΟΥ</v>
      </c>
      <c r="J410" s="177"/>
      <c r="K410" s="162" t="s">
        <v>91</v>
      </c>
      <c r="L410" s="177"/>
      <c r="M410" s="162" t="s">
        <v>92</v>
      </c>
      <c r="N410" s="164"/>
      <c r="O410" s="52" t="s">
        <v>95</v>
      </c>
      <c r="P410" s="45"/>
      <c r="Q410" s="33"/>
      <c r="R410" s="33"/>
      <c r="S410" s="33"/>
      <c r="T410" s="196"/>
      <c r="U410" s="33"/>
      <c r="V410" s="33"/>
      <c r="Z410" s="45"/>
      <c r="AD410" s="394"/>
      <c r="AS410" s="34"/>
      <c r="AT410" s="34"/>
      <c r="AX410" s="42"/>
      <c r="BR410" s="34"/>
    </row>
    <row r="411" spans="1:70" x14ac:dyDescent="0.2">
      <c r="A411" s="34"/>
      <c r="B411" s="60">
        <f>B403</f>
        <v>41542</v>
      </c>
      <c r="C411" s="180">
        <f>SUM(L266:L292)</f>
        <v>28.08</v>
      </c>
      <c r="D411" s="181"/>
      <c r="E411" s="184">
        <f>SUM(P266:P292)</f>
        <v>72.67</v>
      </c>
      <c r="F411" s="168"/>
      <c r="G411" s="184">
        <f>SUM(T266:T292)</f>
        <v>40.6</v>
      </c>
      <c r="H411" s="181"/>
      <c r="I411" s="184">
        <f>SUM(X266:X292)</f>
        <v>61.11</v>
      </c>
      <c r="J411" s="182"/>
      <c r="K411" s="83">
        <f>SUM(C411:J411)</f>
        <v>202.45999999999998</v>
      </c>
      <c r="L411" s="45"/>
      <c r="M411" s="180">
        <f>(K412-K411)/K411</f>
        <v>-7.6212585202015112E-2</v>
      </c>
      <c r="N411" s="211"/>
      <c r="O411" s="170">
        <f>COUNT(A266:A292)</f>
        <v>27</v>
      </c>
      <c r="P411" s="45"/>
      <c r="Q411" s="33"/>
      <c r="R411" s="33"/>
      <c r="S411" s="33"/>
      <c r="T411" s="196"/>
      <c r="U411" s="33"/>
      <c r="V411" s="33"/>
      <c r="Z411" s="45"/>
      <c r="AD411" s="394"/>
      <c r="AS411" s="34"/>
      <c r="AT411" s="34"/>
      <c r="AX411" s="42"/>
      <c r="BR411" s="34"/>
    </row>
    <row r="412" spans="1:70" ht="15.75" thickBot="1" x14ac:dyDescent="0.25">
      <c r="A412" s="34"/>
      <c r="B412" s="61">
        <f>B404</f>
        <v>41576</v>
      </c>
      <c r="C412" s="82">
        <f>SUM(N266:N292)</f>
        <v>23.57</v>
      </c>
      <c r="D412" s="183"/>
      <c r="E412" s="185">
        <f>SUM(R266:R292)</f>
        <v>77.550000000000011</v>
      </c>
      <c r="F412" s="172"/>
      <c r="G412" s="185">
        <f>SUM(V266:V292)</f>
        <v>33.26</v>
      </c>
      <c r="H412" s="183"/>
      <c r="I412" s="185">
        <f>SUM(Z266:Z292)</f>
        <v>52.65</v>
      </c>
      <c r="J412" s="59"/>
      <c r="K412" s="53">
        <f>SUM(C412:J412)</f>
        <v>187.03</v>
      </c>
      <c r="L412" s="59"/>
      <c r="M412" s="82"/>
      <c r="N412" s="214"/>
      <c r="O412" s="53"/>
      <c r="P412" s="45"/>
      <c r="Q412" s="33"/>
      <c r="R412" s="33"/>
      <c r="S412" s="33"/>
      <c r="T412" s="196"/>
      <c r="U412" s="33"/>
      <c r="V412" s="33"/>
      <c r="Z412" s="45"/>
      <c r="AD412" s="394"/>
      <c r="AS412" s="34"/>
      <c r="AT412" s="34"/>
      <c r="AX412" s="42"/>
      <c r="BR412" s="34"/>
    </row>
    <row r="413" spans="1:70" ht="15.75" thickBot="1" x14ac:dyDescent="0.25">
      <c r="A413" s="34"/>
      <c r="B413" s="32"/>
      <c r="J413" s="33"/>
      <c r="O413" s="33"/>
      <c r="P413" s="33"/>
      <c r="Q413" s="33"/>
      <c r="R413" s="33"/>
      <c r="S413" s="33"/>
      <c r="T413" s="196"/>
      <c r="U413" s="33"/>
      <c r="V413" s="33"/>
      <c r="Z413" s="45"/>
      <c r="AD413" s="394"/>
      <c r="AS413" s="34"/>
      <c r="AT413" s="34"/>
      <c r="AX413" s="42"/>
      <c r="BR413" s="34"/>
    </row>
    <row r="414" spans="1:70" ht="15.75" x14ac:dyDescent="0.25">
      <c r="A414" s="34"/>
      <c r="B414" s="55" t="s">
        <v>74</v>
      </c>
      <c r="C414" s="162" t="str">
        <f>C338</f>
        <v>ΛΙΤΣΑ ΒΑΡΩΣΙΩΝ 101, 5522 ΒΡΥΣΟΥΛΛΕΣ</v>
      </c>
      <c r="D414" s="174"/>
      <c r="E414" s="175" t="str">
        <f>E338</f>
        <v>ΞΕΝΗΣ ΣΑΛΑΜΙΝΟΣ 81, 5282 ΠΑΡΑΛΙΜΝΙ</v>
      </c>
      <c r="F414" s="176"/>
      <c r="G414" s="175" t="str">
        <f>G338</f>
        <v>ΠΟΤΑΜΟΣ ΔΗΜΗΤΡΑΣ 39, 5282 ΠΑΛΑΛΙΜΝΙ</v>
      </c>
      <c r="H414" s="174"/>
      <c r="I414" s="175" t="str">
        <f>I338</f>
        <v>ΜΑΡΙΝΟΥ ΔΗΜΗΤΡΑ ΕΜΠΟΡΙΚΗ ΤΡΙΩΝ ΙΕΡΑΡΧΩΝ 9Α, 5510 ΑΥΓΟΡΟΥ</v>
      </c>
      <c r="J414" s="177"/>
      <c r="K414" s="162" t="s">
        <v>91</v>
      </c>
      <c r="L414" s="177"/>
      <c r="M414" s="162" t="s">
        <v>92</v>
      </c>
      <c r="N414" s="164"/>
      <c r="O414" s="52" t="s">
        <v>95</v>
      </c>
      <c r="P414" s="45"/>
      <c r="Q414" s="33"/>
      <c r="R414" s="33"/>
      <c r="S414" s="33"/>
      <c r="T414" s="196"/>
      <c r="U414" s="33"/>
      <c r="V414" s="33"/>
      <c r="Z414" s="45"/>
      <c r="AD414" s="394"/>
      <c r="AS414" s="34"/>
      <c r="AT414" s="34"/>
      <c r="AX414" s="42"/>
      <c r="BR414" s="34"/>
    </row>
    <row r="415" spans="1:70" x14ac:dyDescent="0.2">
      <c r="A415" s="34"/>
      <c r="B415" s="60">
        <f>B411</f>
        <v>41542</v>
      </c>
      <c r="C415" s="180">
        <f>SUM(L295:L320)</f>
        <v>31.529999999999998</v>
      </c>
      <c r="D415" s="181"/>
      <c r="E415" s="184">
        <f>SUM(P295:P320)</f>
        <v>46.290000000000013</v>
      </c>
      <c r="F415" s="168"/>
      <c r="G415" s="184">
        <f>SUM(T295:T320)</f>
        <v>28.47</v>
      </c>
      <c r="H415" s="181"/>
      <c r="I415" s="184">
        <f>SUM(X295:X320)</f>
        <v>31.25</v>
      </c>
      <c r="J415" s="182"/>
      <c r="K415" s="83">
        <f>SUM(C415:J415)</f>
        <v>137.54000000000002</v>
      </c>
      <c r="L415" s="45"/>
      <c r="M415" s="180">
        <f>(K416-K415)/K415</f>
        <v>-5.0530754689544773E-2</v>
      </c>
      <c r="N415" s="211"/>
      <c r="O415" s="170">
        <f>COUNT(A295:A320)</f>
        <v>26</v>
      </c>
      <c r="P415" s="45"/>
      <c r="Q415" s="33"/>
      <c r="R415" s="33"/>
      <c r="S415" s="33"/>
      <c r="T415" s="196"/>
      <c r="U415" s="33"/>
      <c r="V415" s="33"/>
      <c r="Z415" s="45"/>
      <c r="AD415" s="394"/>
      <c r="AS415" s="34"/>
      <c r="AT415" s="34"/>
      <c r="AX415" s="42"/>
      <c r="BR415" s="34"/>
    </row>
    <row r="416" spans="1:70" ht="15.75" thickBot="1" x14ac:dyDescent="0.25">
      <c r="A416" s="34"/>
      <c r="B416" s="61">
        <f>B412</f>
        <v>41576</v>
      </c>
      <c r="C416" s="82">
        <f>SUM(N295:N320)</f>
        <v>26.519999999999996</v>
      </c>
      <c r="D416" s="183"/>
      <c r="E416" s="185">
        <f>SUM(R295:R320)</f>
        <v>46.090000000000018</v>
      </c>
      <c r="F416" s="172"/>
      <c r="G416" s="185">
        <f>SUM(V295:V320)</f>
        <v>28.47</v>
      </c>
      <c r="H416" s="183"/>
      <c r="I416" s="185">
        <f>SUM(Z295:Z320)</f>
        <v>29.510000000000005</v>
      </c>
      <c r="J416" s="59"/>
      <c r="K416" s="82">
        <f>SUM(C416:J416)</f>
        <v>130.59000000000003</v>
      </c>
      <c r="L416" s="59"/>
      <c r="M416" s="82"/>
      <c r="N416" s="214"/>
      <c r="O416" s="53"/>
      <c r="P416" s="45"/>
      <c r="Q416" s="33"/>
      <c r="S416" s="33"/>
      <c r="T416" s="196"/>
      <c r="U416" s="33"/>
      <c r="Z416" s="45"/>
      <c r="AD416" s="394"/>
      <c r="AS416" s="34"/>
      <c r="AT416" s="34"/>
      <c r="BF416" s="42"/>
      <c r="BR416" s="34"/>
    </row>
    <row r="417" spans="1:70" ht="15.75" thickBot="1" x14ac:dyDescent="0.25">
      <c r="A417" s="34"/>
      <c r="U417" s="33"/>
      <c r="V417" s="33"/>
      <c r="X417" s="80"/>
      <c r="Z417" s="45"/>
      <c r="AB417" s="78"/>
      <c r="AD417" s="394"/>
      <c r="BP417" s="42"/>
      <c r="BR417" s="34"/>
    </row>
    <row r="418" spans="1:70" ht="15.75" thickBot="1" x14ac:dyDescent="0.25">
      <c r="A418" s="34"/>
      <c r="O418" s="147">
        <f>SUM(O415,O411,O403,O399,O395,O407,O391,O387,O383,O379,O375,O371,O367,O363,O359,O355,O351,O347,O343,O339)</f>
        <v>271</v>
      </c>
      <c r="P418" s="186"/>
      <c r="Q418" s="54" t="s">
        <v>96</v>
      </c>
      <c r="S418" s="33"/>
      <c r="T418" s="196"/>
      <c r="U418" s="33"/>
      <c r="Z418" s="45"/>
      <c r="AD418" s="394"/>
      <c r="AP418" s="34"/>
      <c r="AQ418" s="34"/>
      <c r="AR418" s="34"/>
      <c r="AS418" s="34"/>
      <c r="AT418" s="34"/>
      <c r="AW418" s="32"/>
      <c r="BF418" s="42"/>
      <c r="BR418" s="34"/>
    </row>
    <row r="419" spans="1:70" x14ac:dyDescent="0.2">
      <c r="A419" s="34"/>
      <c r="B419" s="508" t="s">
        <v>93</v>
      </c>
      <c r="C419" s="517" t="s">
        <v>92</v>
      </c>
      <c r="D419" s="84"/>
      <c r="E419" s="519" t="s">
        <v>94</v>
      </c>
      <c r="F419" s="520"/>
      <c r="G419" s="521"/>
      <c r="H419" s="76"/>
      <c r="Z419" s="80"/>
    </row>
    <row r="420" spans="1:70" ht="16.5" customHeight="1" thickBot="1" x14ac:dyDescent="0.25">
      <c r="A420" s="34"/>
      <c r="B420" s="509"/>
      <c r="C420" s="518"/>
      <c r="D420" s="85"/>
      <c r="E420" s="511">
        <f>B339</f>
        <v>41542</v>
      </c>
      <c r="F420" s="512"/>
      <c r="G420" s="187">
        <f>B340</f>
        <v>41576</v>
      </c>
      <c r="H420" s="76"/>
      <c r="Z420" s="80"/>
    </row>
    <row r="421" spans="1:70" x14ac:dyDescent="0.2">
      <c r="A421" s="34"/>
      <c r="B421" s="49" t="s">
        <v>4</v>
      </c>
      <c r="C421" s="188">
        <f>M339</f>
        <v>0.14372384937238469</v>
      </c>
      <c r="D421" s="189"/>
      <c r="E421" s="165">
        <f>AVERAGE(C339:J339)</f>
        <v>11.950000000000003</v>
      </c>
      <c r="F421" s="190"/>
      <c r="G421" s="191">
        <f>AVERAGE(C340:J340)</f>
        <v>13.6675</v>
      </c>
      <c r="H421" s="45"/>
      <c r="Z421" s="80"/>
      <c r="AM421" s="42"/>
    </row>
    <row r="422" spans="1:70" x14ac:dyDescent="0.2">
      <c r="A422" s="34"/>
      <c r="B422" s="50" t="s">
        <v>57</v>
      </c>
      <c r="C422" s="180">
        <f>M343</f>
        <v>-0.10664335664335671</v>
      </c>
      <c r="D422" s="182"/>
      <c r="E422" s="180">
        <f>AVERAGE(C343:J343)</f>
        <v>2.86</v>
      </c>
      <c r="F422" s="192"/>
      <c r="G422" s="193">
        <f>AVERAGE(C344:J344)</f>
        <v>2.5549999999999997</v>
      </c>
      <c r="H422" s="45"/>
      <c r="Z422" s="80"/>
    </row>
    <row r="423" spans="1:70" x14ac:dyDescent="0.2">
      <c r="A423" s="34"/>
      <c r="B423" s="50" t="s">
        <v>58</v>
      </c>
      <c r="C423" s="180">
        <f>M347</f>
        <v>-0.20539254559873116</v>
      </c>
      <c r="D423" s="182"/>
      <c r="E423" s="180">
        <f>AVERAGE(C351:J351)</f>
        <v>72.325000000000003</v>
      </c>
      <c r="F423" s="192"/>
      <c r="G423" s="193">
        <f>AVERAGE(C352:J352)</f>
        <v>79.58250000000001</v>
      </c>
      <c r="H423" s="45"/>
      <c r="Z423" s="80"/>
    </row>
    <row r="424" spans="1:70" x14ac:dyDescent="0.2">
      <c r="A424" s="34"/>
      <c r="B424" s="50" t="s">
        <v>5</v>
      </c>
      <c r="C424" s="180">
        <f>M351</f>
        <v>0.10034566194262022</v>
      </c>
      <c r="D424" s="182"/>
      <c r="E424" s="180">
        <f>AVERAGE(C351:I351)</f>
        <v>72.325000000000003</v>
      </c>
      <c r="F424" s="192"/>
      <c r="G424" s="193">
        <f>AVERAGE(C352:J352)</f>
        <v>79.58250000000001</v>
      </c>
      <c r="H424" s="45"/>
      <c r="Z424" s="80"/>
    </row>
    <row r="425" spans="1:70" x14ac:dyDescent="0.2">
      <c r="A425" s="34"/>
      <c r="B425" s="50" t="s">
        <v>61</v>
      </c>
      <c r="C425" s="180">
        <f>M355</f>
        <v>-8.1495685522531128E-2</v>
      </c>
      <c r="D425" s="182"/>
      <c r="E425" s="180">
        <f>AVERAGE(C355:I355)</f>
        <v>5.2149999999999999</v>
      </c>
      <c r="F425" s="192"/>
      <c r="G425" s="193">
        <f>AVERAGE(C356:J356)</f>
        <v>4.79</v>
      </c>
      <c r="H425" s="45"/>
      <c r="Z425" s="80"/>
    </row>
    <row r="426" spans="1:70" x14ac:dyDescent="0.2">
      <c r="A426" s="34"/>
      <c r="B426" s="50" t="s">
        <v>62</v>
      </c>
      <c r="C426" s="180">
        <f>M359</f>
        <v>-0.11761297798377758</v>
      </c>
      <c r="D426" s="182"/>
      <c r="E426" s="180">
        <f>AVERAGE(C359:J359)</f>
        <v>25.89</v>
      </c>
      <c r="F426" s="192"/>
      <c r="G426" s="193">
        <f>AVERAGE(C360:J360)</f>
        <v>22.844999999999999</v>
      </c>
      <c r="H426" s="45"/>
      <c r="Z426" s="80"/>
    </row>
    <row r="427" spans="1:70" x14ac:dyDescent="0.2">
      <c r="A427" s="34"/>
      <c r="B427" s="50" t="s">
        <v>63</v>
      </c>
      <c r="C427" s="180">
        <f>M363</f>
        <v>-3.0900447427293178E-2</v>
      </c>
      <c r="D427" s="182"/>
      <c r="E427" s="180">
        <f>AVERAGE(C363:I363)</f>
        <v>17.88</v>
      </c>
      <c r="F427" s="192"/>
      <c r="G427" s="193">
        <f>AVERAGE(C364:J364)</f>
        <v>17.327499999999997</v>
      </c>
      <c r="H427" s="45"/>
      <c r="Z427" s="80"/>
    </row>
    <row r="428" spans="1:70" x14ac:dyDescent="0.2">
      <c r="A428" s="34"/>
      <c r="B428" s="50" t="s">
        <v>64</v>
      </c>
      <c r="C428" s="180">
        <f>M367</f>
        <v>5.7283603096411298E-2</v>
      </c>
      <c r="D428" s="182"/>
      <c r="E428" s="180">
        <f>AVERAGE(C367:J367)</f>
        <v>17.762499999999996</v>
      </c>
      <c r="F428" s="192"/>
      <c r="G428" s="193">
        <f>AVERAGE(C368:J368)</f>
        <v>18.78</v>
      </c>
      <c r="H428" s="45"/>
      <c r="Z428" s="80"/>
    </row>
    <row r="429" spans="1:70" x14ac:dyDescent="0.2">
      <c r="A429" s="34"/>
      <c r="B429" s="50" t="s">
        <v>90</v>
      </c>
      <c r="C429" s="180">
        <f>M371</f>
        <v>3.7846930193439804E-3</v>
      </c>
      <c r="D429" s="182"/>
      <c r="E429" s="180">
        <f>AVERAGE(C371:J371)</f>
        <v>23.78</v>
      </c>
      <c r="F429" s="192"/>
      <c r="G429" s="193">
        <f>AVERAGE(C372:J372)</f>
        <v>23.87</v>
      </c>
      <c r="H429" s="45"/>
      <c r="I429" s="34"/>
      <c r="J429" s="34"/>
      <c r="K429" s="34"/>
      <c r="L429" s="34"/>
      <c r="M429" s="34"/>
      <c r="N429" s="34"/>
      <c r="O429" s="34"/>
      <c r="P429" s="34"/>
      <c r="Q429" s="34"/>
      <c r="R429" s="34"/>
      <c r="S429" s="34"/>
      <c r="T429" s="101"/>
      <c r="U429" s="34"/>
      <c r="V429" s="34"/>
      <c r="W429" s="34"/>
      <c r="X429" s="34"/>
      <c r="Y429" s="34"/>
      <c r="Z429" s="39"/>
      <c r="AA429" s="34"/>
      <c r="AB429" s="34"/>
      <c r="AC429" s="251"/>
      <c r="AD429" s="400"/>
      <c r="AE429" s="400"/>
      <c r="AF429" s="34"/>
      <c r="AG429" s="34"/>
      <c r="AH429" s="34"/>
      <c r="AI429" s="34"/>
      <c r="AJ429" s="34"/>
      <c r="AK429" s="34"/>
      <c r="AP429" s="34"/>
      <c r="AQ429" s="34"/>
      <c r="AR429" s="34"/>
      <c r="AS429" s="34"/>
      <c r="AT429" s="34"/>
      <c r="BR429" s="34"/>
    </row>
    <row r="430" spans="1:70" x14ac:dyDescent="0.2">
      <c r="A430" s="34"/>
      <c r="B430" s="50" t="s">
        <v>78</v>
      </c>
      <c r="C430" s="180">
        <f>M375</f>
        <v>0.20331731718554588</v>
      </c>
      <c r="D430" s="182"/>
      <c r="E430" s="180">
        <f>AVERAGE(C375:I375)</f>
        <v>37.982500000000002</v>
      </c>
      <c r="F430" s="192"/>
      <c r="G430" s="193">
        <f>AVERAGE(C376:J376)</f>
        <v>45.704999999999998</v>
      </c>
      <c r="H430" s="45"/>
      <c r="I430" s="34"/>
      <c r="J430" s="34"/>
      <c r="K430" s="34"/>
      <c r="L430" s="34"/>
      <c r="M430" s="34"/>
      <c r="N430" s="34"/>
      <c r="O430" s="34"/>
      <c r="P430" s="34"/>
      <c r="Q430" s="34"/>
      <c r="R430" s="34"/>
      <c r="S430" s="34"/>
      <c r="T430" s="101"/>
      <c r="U430" s="34"/>
      <c r="V430" s="34"/>
      <c r="W430" s="34"/>
      <c r="X430" s="34"/>
      <c r="Y430" s="34"/>
      <c r="Z430" s="39"/>
      <c r="AA430" s="34"/>
      <c r="AB430" s="34"/>
      <c r="AC430" s="251"/>
      <c r="AD430" s="400"/>
      <c r="AE430" s="400"/>
      <c r="AF430" s="34"/>
      <c r="AG430" s="34"/>
      <c r="AH430" s="34"/>
      <c r="AI430" s="34"/>
      <c r="AJ430" s="34"/>
      <c r="AK430" s="34"/>
      <c r="AP430" s="34"/>
      <c r="AQ430" s="34"/>
      <c r="AR430" s="34"/>
      <c r="AS430" s="34"/>
      <c r="AT430" s="34"/>
      <c r="BR430" s="34"/>
    </row>
    <row r="431" spans="1:70" x14ac:dyDescent="0.2">
      <c r="A431" s="34"/>
      <c r="B431" s="50" t="s">
        <v>67</v>
      </c>
      <c r="C431" s="180">
        <f>M379</f>
        <v>-4.4116480203126265E-2</v>
      </c>
      <c r="D431" s="182"/>
      <c r="E431" s="180">
        <f>AVERAGE(C379:J379)</f>
        <v>31.507499999999993</v>
      </c>
      <c r="F431" s="192"/>
      <c r="G431" s="193">
        <f>AVERAGE(C380:J380)</f>
        <v>30.117499999999993</v>
      </c>
      <c r="H431" s="45"/>
      <c r="I431" s="34"/>
      <c r="J431" s="34"/>
      <c r="K431" s="34"/>
      <c r="L431" s="34"/>
      <c r="M431" s="34"/>
      <c r="N431" s="34"/>
      <c r="O431" s="34"/>
      <c r="P431" s="34"/>
      <c r="Q431" s="34"/>
      <c r="R431" s="34"/>
      <c r="S431" s="34"/>
      <c r="T431" s="101"/>
      <c r="U431" s="34"/>
      <c r="V431" s="34"/>
      <c r="W431" s="34"/>
      <c r="X431" s="34"/>
      <c r="Y431" s="34"/>
      <c r="Z431" s="39"/>
      <c r="AA431" s="34"/>
      <c r="AB431" s="34"/>
      <c r="AC431" s="251"/>
      <c r="AD431" s="400"/>
      <c r="AE431" s="400"/>
      <c r="AF431" s="34"/>
      <c r="AG431" s="34"/>
      <c r="AH431" s="34"/>
      <c r="AI431" s="34"/>
      <c r="AJ431" s="34"/>
      <c r="AK431" s="34"/>
      <c r="AP431" s="34"/>
      <c r="AQ431" s="34"/>
      <c r="AR431" s="34"/>
      <c r="AS431" s="34"/>
      <c r="AT431" s="34"/>
      <c r="BR431" s="34"/>
    </row>
    <row r="432" spans="1:70" x14ac:dyDescent="0.2">
      <c r="A432" s="34"/>
      <c r="B432" s="50" t="s">
        <v>77</v>
      </c>
      <c r="C432" s="180">
        <f>M383</f>
        <v>-7.338327472863472E-2</v>
      </c>
      <c r="D432" s="182"/>
      <c r="E432" s="180">
        <f>AVERAGE(C383:I383)</f>
        <v>16.352499999999999</v>
      </c>
      <c r="F432" s="192"/>
      <c r="G432" s="193">
        <f>AVERAGE(C384:J384)</f>
        <v>15.1525</v>
      </c>
      <c r="H432" s="45"/>
      <c r="I432" s="34"/>
      <c r="J432" s="34"/>
      <c r="K432" s="34"/>
      <c r="L432" s="34"/>
      <c r="M432" s="34"/>
      <c r="N432" s="34"/>
      <c r="O432" s="34"/>
      <c r="P432" s="34"/>
      <c r="Q432" s="34"/>
      <c r="R432" s="34"/>
      <c r="S432" s="34"/>
      <c r="T432" s="101"/>
      <c r="U432" s="34"/>
      <c r="V432" s="34"/>
      <c r="W432" s="34"/>
      <c r="X432" s="34"/>
      <c r="Y432" s="34"/>
      <c r="Z432" s="34"/>
      <c r="AA432" s="34"/>
      <c r="AB432" s="34"/>
      <c r="AC432" s="251"/>
      <c r="AD432" s="400"/>
      <c r="AE432" s="400"/>
      <c r="AF432" s="34"/>
      <c r="AG432" s="34"/>
      <c r="AH432" s="34"/>
      <c r="AI432" s="34"/>
      <c r="AJ432" s="34"/>
      <c r="AK432" s="34"/>
      <c r="AP432" s="34"/>
      <c r="AQ432" s="34"/>
      <c r="AR432" s="34"/>
      <c r="AS432" s="34"/>
      <c r="AT432" s="34"/>
      <c r="BR432" s="34"/>
    </row>
    <row r="433" spans="1:70" x14ac:dyDescent="0.2">
      <c r="A433" s="34"/>
      <c r="B433" s="50" t="s">
        <v>68</v>
      </c>
      <c r="C433" s="180">
        <f>M387</f>
        <v>-5.4962819269318364E-3</v>
      </c>
      <c r="D433" s="182"/>
      <c r="E433" s="180">
        <f>AVERAGE(C387:J387)</f>
        <v>7.7324999999999999</v>
      </c>
      <c r="F433" s="192"/>
      <c r="G433" s="193">
        <f>AVERAGE(C388:J388)</f>
        <v>7.6899999999999995</v>
      </c>
      <c r="H433" s="45"/>
      <c r="I433" s="34"/>
      <c r="J433" s="34"/>
      <c r="K433" s="34"/>
      <c r="L433" s="34"/>
      <c r="M433" s="34"/>
      <c r="N433" s="34"/>
      <c r="O433" s="34"/>
      <c r="P433" s="34"/>
      <c r="Q433" s="34"/>
      <c r="R433" s="34"/>
      <c r="S433" s="34"/>
      <c r="T433" s="101"/>
      <c r="U433" s="34"/>
      <c r="V433" s="34"/>
      <c r="W433" s="34"/>
      <c r="X433" s="34"/>
      <c r="Y433" s="34"/>
      <c r="Z433" s="34"/>
      <c r="AA433" s="34"/>
      <c r="AB433" s="34"/>
      <c r="AC433" s="251"/>
      <c r="AD433" s="400"/>
      <c r="AE433" s="400"/>
      <c r="AF433" s="34"/>
      <c r="AG433" s="34"/>
      <c r="AH433" s="34"/>
      <c r="AI433" s="34"/>
      <c r="AJ433" s="34"/>
      <c r="AK433" s="34"/>
      <c r="AP433" s="34"/>
      <c r="AQ433" s="34"/>
      <c r="AR433" s="34"/>
      <c r="AS433" s="34"/>
      <c r="AT433" s="34"/>
      <c r="BR433" s="34"/>
    </row>
    <row r="434" spans="1:70" x14ac:dyDescent="0.2">
      <c r="A434" s="34"/>
      <c r="B434" s="50" t="s">
        <v>97</v>
      </c>
      <c r="C434" s="180">
        <f>M391</f>
        <v>0.24619236386396837</v>
      </c>
      <c r="D434" s="182"/>
      <c r="E434" s="180">
        <f>AVERAGE(C391:J391)</f>
        <v>11.9825</v>
      </c>
      <c r="F434" s="192"/>
      <c r="G434" s="193">
        <f>AVERAGE(C392:J392)</f>
        <v>14.932500000000001</v>
      </c>
      <c r="H434" s="45"/>
      <c r="I434" s="34"/>
      <c r="J434" s="34"/>
      <c r="K434" s="34"/>
      <c r="L434" s="34"/>
      <c r="M434" s="34"/>
      <c r="N434" s="34"/>
      <c r="O434" s="34"/>
      <c r="P434" s="34"/>
      <c r="Q434" s="34"/>
      <c r="R434" s="34"/>
      <c r="S434" s="34"/>
      <c r="T434" s="101"/>
      <c r="U434" s="34"/>
      <c r="V434" s="34"/>
      <c r="W434" s="34"/>
      <c r="X434" s="34"/>
      <c r="Y434" s="34"/>
      <c r="Z434" s="34"/>
      <c r="AA434" s="34"/>
      <c r="AB434" s="34"/>
      <c r="AC434" s="251"/>
      <c r="AD434" s="400"/>
      <c r="AE434" s="400"/>
      <c r="AF434" s="34"/>
      <c r="AG434" s="34"/>
      <c r="AH434" s="34"/>
      <c r="AI434" s="34"/>
      <c r="AJ434" s="34"/>
      <c r="AK434" s="34"/>
      <c r="AP434" s="34"/>
      <c r="AQ434" s="34"/>
      <c r="AR434" s="34"/>
      <c r="AS434" s="34"/>
      <c r="AT434" s="34"/>
      <c r="BR434" s="34"/>
    </row>
    <row r="435" spans="1:70" x14ac:dyDescent="0.2">
      <c r="A435" s="34"/>
      <c r="B435" s="50" t="s">
        <v>70</v>
      </c>
      <c r="C435" s="180">
        <f>M395</f>
        <v>3.8797669491525133E-2</v>
      </c>
      <c r="D435" s="182"/>
      <c r="E435" s="180">
        <f>AVERAGE(C395:J395)</f>
        <v>18.880000000000003</v>
      </c>
      <c r="F435" s="192"/>
      <c r="G435" s="193">
        <f>AVERAGE(C396:J396)</f>
        <v>19.612499999999997</v>
      </c>
      <c r="H435" s="45"/>
      <c r="I435" s="34"/>
      <c r="J435" s="34"/>
      <c r="K435" s="34"/>
      <c r="L435" s="34"/>
      <c r="M435" s="34"/>
      <c r="N435" s="34"/>
      <c r="O435" s="34"/>
      <c r="P435" s="34"/>
      <c r="Q435" s="34"/>
      <c r="R435" s="34"/>
      <c r="S435" s="34"/>
      <c r="T435" s="101"/>
      <c r="U435" s="34"/>
      <c r="V435" s="34"/>
      <c r="W435" s="34"/>
      <c r="X435" s="34"/>
      <c r="Y435" s="34"/>
      <c r="Z435" s="34"/>
      <c r="AA435" s="34"/>
      <c r="AB435" s="34"/>
      <c r="AC435" s="251"/>
      <c r="AD435" s="400"/>
      <c r="AE435" s="400"/>
      <c r="AF435" s="34"/>
      <c r="AG435" s="34"/>
      <c r="AH435" s="34"/>
      <c r="AI435" s="34"/>
      <c r="AJ435" s="34"/>
      <c r="AK435" s="34"/>
      <c r="AP435" s="34"/>
      <c r="AQ435" s="34"/>
      <c r="AR435" s="34"/>
      <c r="AS435" s="34"/>
      <c r="AT435" s="34"/>
      <c r="BR435" s="34"/>
    </row>
    <row r="436" spans="1:70" x14ac:dyDescent="0.2">
      <c r="A436" s="34"/>
      <c r="B436" s="50" t="s">
        <v>71</v>
      </c>
      <c r="C436" s="180">
        <f>M399</f>
        <v>-8.9254257193188566E-2</v>
      </c>
      <c r="D436" s="182"/>
      <c r="E436" s="180">
        <f>AVERAGE(C399:J399)</f>
        <v>4.2575000000000003</v>
      </c>
      <c r="F436" s="192"/>
      <c r="G436" s="193">
        <f>AVERAGE(C400:J400)</f>
        <v>3.8774999999999999</v>
      </c>
      <c r="H436" s="45"/>
      <c r="I436" s="34"/>
      <c r="J436" s="34"/>
      <c r="K436" s="34"/>
      <c r="L436" s="34"/>
      <c r="M436" s="34"/>
      <c r="N436" s="34"/>
      <c r="O436" s="34"/>
      <c r="P436" s="34"/>
      <c r="Q436" s="34"/>
      <c r="R436" s="34"/>
      <c r="S436" s="34"/>
      <c r="T436" s="101"/>
      <c r="U436" s="34"/>
      <c r="V436" s="34"/>
      <c r="W436" s="34"/>
      <c r="X436" s="34"/>
      <c r="Y436" s="34"/>
      <c r="Z436" s="34"/>
      <c r="AA436" s="34"/>
      <c r="AB436" s="34"/>
      <c r="AC436" s="251"/>
      <c r="AD436" s="400"/>
      <c r="AE436" s="400"/>
      <c r="AF436" s="34"/>
      <c r="AG436" s="34"/>
      <c r="AH436" s="34"/>
      <c r="AI436" s="34"/>
      <c r="AJ436" s="34"/>
      <c r="AK436" s="34"/>
      <c r="AP436" s="34"/>
      <c r="AQ436" s="34"/>
      <c r="AR436" s="34"/>
      <c r="AS436" s="34"/>
      <c r="AT436" s="34"/>
      <c r="BR436" s="34"/>
    </row>
    <row r="437" spans="1:70" x14ac:dyDescent="0.2">
      <c r="A437" s="34"/>
      <c r="B437" s="50" t="s">
        <v>72</v>
      </c>
      <c r="C437" s="180">
        <f>M403</f>
        <v>4.9675023212627685E-2</v>
      </c>
      <c r="D437" s="182"/>
      <c r="E437" s="180">
        <f>AVERAGE(C403:J403)</f>
        <v>10.77</v>
      </c>
      <c r="F437" s="192"/>
      <c r="G437" s="193">
        <f>AVERAGE(C404:J404)</f>
        <v>11.305</v>
      </c>
      <c r="H437" s="45"/>
      <c r="I437" s="34"/>
      <c r="J437" s="34"/>
      <c r="K437" s="34"/>
      <c r="L437" s="34"/>
      <c r="M437" s="34"/>
      <c r="N437" s="34"/>
      <c r="O437" s="34"/>
      <c r="P437" s="34"/>
      <c r="Q437" s="34"/>
      <c r="R437" s="34"/>
      <c r="S437" s="34"/>
      <c r="T437" s="101"/>
      <c r="U437" s="34"/>
      <c r="V437" s="34"/>
      <c r="W437" s="34"/>
      <c r="X437" s="34"/>
      <c r="Y437" s="34"/>
      <c r="Z437" s="34"/>
      <c r="AA437" s="34"/>
      <c r="AB437" s="34"/>
      <c r="AC437" s="251"/>
      <c r="AD437" s="400"/>
      <c r="AE437" s="400"/>
      <c r="AF437" s="34"/>
      <c r="AG437" s="34"/>
      <c r="AH437" s="34"/>
      <c r="AI437" s="34"/>
      <c r="AJ437" s="34"/>
      <c r="AK437" s="34"/>
      <c r="AP437" s="34"/>
      <c r="AQ437" s="34"/>
      <c r="AR437" s="34"/>
      <c r="AS437" s="34"/>
      <c r="AT437" s="34"/>
      <c r="BR437" s="34"/>
    </row>
    <row r="438" spans="1:70" x14ac:dyDescent="0.2">
      <c r="A438" s="34"/>
      <c r="B438" s="50" t="s">
        <v>69</v>
      </c>
      <c r="C438" s="180">
        <f>M407</f>
        <v>-0.10219387397490723</v>
      </c>
      <c r="D438" s="182"/>
      <c r="E438" s="180">
        <f>AVERAGE(C407:J407)</f>
        <v>35.667499999999997</v>
      </c>
      <c r="F438" s="192"/>
      <c r="G438" s="193">
        <f>AVERAGE(C408:J408)</f>
        <v>32.022499999999994</v>
      </c>
      <c r="H438" s="45"/>
      <c r="I438" s="34"/>
      <c r="J438" s="34"/>
      <c r="K438" s="34"/>
      <c r="L438" s="34"/>
      <c r="M438" s="34"/>
      <c r="N438" s="34"/>
      <c r="O438" s="34"/>
      <c r="P438" s="34"/>
      <c r="Q438" s="34"/>
      <c r="R438" s="34"/>
      <c r="S438" s="34"/>
      <c r="T438" s="101"/>
      <c r="U438" s="34"/>
      <c r="V438" s="34"/>
      <c r="W438" s="34"/>
      <c r="X438" s="34"/>
      <c r="Y438" s="34"/>
      <c r="Z438" s="34"/>
      <c r="AA438" s="34"/>
      <c r="AB438" s="34"/>
      <c r="AC438" s="251"/>
      <c r="AD438" s="400"/>
      <c r="AE438" s="400"/>
      <c r="AF438" s="34"/>
      <c r="AG438" s="34"/>
      <c r="AH438" s="34"/>
      <c r="AI438" s="34"/>
      <c r="AJ438" s="34"/>
      <c r="AK438" s="34"/>
      <c r="AP438" s="34"/>
      <c r="AQ438" s="34"/>
      <c r="AR438" s="34"/>
      <c r="AS438" s="34"/>
      <c r="AT438" s="34"/>
      <c r="BR438" s="34"/>
    </row>
    <row r="439" spans="1:70" x14ac:dyDescent="0.2">
      <c r="A439" s="34"/>
      <c r="B439" s="50" t="s">
        <v>88</v>
      </c>
      <c r="C439" s="180">
        <f>M411</f>
        <v>-7.6212585202015112E-2</v>
      </c>
      <c r="D439" s="182"/>
      <c r="E439" s="180">
        <f>AVERAGE(C411:J411)</f>
        <v>50.614999999999995</v>
      </c>
      <c r="F439" s="192"/>
      <c r="G439" s="193">
        <f>AVERAGE(C412:J412)</f>
        <v>46.7575</v>
      </c>
      <c r="H439" s="45"/>
      <c r="I439" s="34"/>
      <c r="J439" s="34"/>
      <c r="K439" s="34"/>
      <c r="L439" s="34"/>
      <c r="M439" s="34"/>
      <c r="N439" s="34"/>
      <c r="O439" s="34"/>
      <c r="P439" s="34"/>
      <c r="Q439" s="34"/>
      <c r="R439" s="34"/>
      <c r="S439" s="34"/>
      <c r="T439" s="101"/>
      <c r="U439" s="34"/>
      <c r="V439" s="34"/>
      <c r="W439" s="34"/>
      <c r="X439" s="34"/>
      <c r="Y439" s="34"/>
      <c r="Z439" s="34"/>
      <c r="AA439" s="34"/>
      <c r="AB439" s="34"/>
      <c r="AC439" s="251"/>
      <c r="AD439" s="400"/>
      <c r="AE439" s="400"/>
      <c r="AF439" s="34"/>
      <c r="AG439" s="34"/>
      <c r="AH439" s="34"/>
      <c r="AI439" s="34"/>
      <c r="AJ439" s="34"/>
      <c r="AK439" s="34"/>
      <c r="AP439" s="34"/>
      <c r="AQ439" s="34"/>
      <c r="AR439" s="34"/>
      <c r="AS439" s="34"/>
      <c r="AT439" s="34"/>
      <c r="BR439" s="34"/>
    </row>
    <row r="440" spans="1:70" ht="15.75" thickBot="1" x14ac:dyDescent="0.25">
      <c r="A440" s="34"/>
      <c r="B440" s="51" t="s">
        <v>98</v>
      </c>
      <c r="C440" s="82">
        <f>M415</f>
        <v>-5.0530754689544773E-2</v>
      </c>
      <c r="D440" s="59"/>
      <c r="E440" s="82">
        <f>AVERAGE(C415:J415)</f>
        <v>34.385000000000005</v>
      </c>
      <c r="F440" s="194"/>
      <c r="G440" s="195">
        <f>AVERAGE(C416:J416)</f>
        <v>32.647500000000008</v>
      </c>
      <c r="H440" s="45"/>
      <c r="I440" s="34"/>
      <c r="J440" s="34"/>
      <c r="K440" s="34"/>
      <c r="L440" s="34"/>
      <c r="M440" s="34"/>
      <c r="N440" s="34"/>
      <c r="O440" s="34"/>
      <c r="P440" s="34"/>
      <c r="Q440" s="34"/>
      <c r="R440" s="34"/>
      <c r="S440" s="34"/>
      <c r="T440" s="101"/>
      <c r="U440" s="34"/>
      <c r="V440" s="34"/>
      <c r="W440" s="34"/>
      <c r="X440" s="34"/>
      <c r="Y440" s="34"/>
      <c r="Z440" s="34"/>
      <c r="AA440" s="34"/>
      <c r="AB440" s="34"/>
      <c r="AC440" s="251"/>
      <c r="AD440" s="400"/>
      <c r="AE440" s="400"/>
      <c r="AF440" s="34"/>
      <c r="AG440" s="34"/>
      <c r="AH440" s="34"/>
      <c r="AI440" s="34"/>
      <c r="AJ440" s="34"/>
      <c r="AK440" s="34"/>
      <c r="AP440" s="34"/>
      <c r="AQ440" s="34"/>
      <c r="AR440" s="34"/>
      <c r="AS440" s="34"/>
      <c r="AT440" s="34"/>
      <c r="BR440" s="34"/>
    </row>
  </sheetData>
  <sheetProtection password="CD07" sheet="1" formatCells="0" formatColumns="0" formatRows="0" insertColumns="0" insertRows="0" insertHyperlinks="0" deleteColumns="0" deleteRows="0" sort="0" autoFilter="0" pivotTables="0"/>
  <mergeCells count="71">
    <mergeCell ref="E9:F9"/>
    <mergeCell ref="C10:D10"/>
    <mergeCell ref="G327:H327"/>
    <mergeCell ref="X10:Y10"/>
    <mergeCell ref="R10:S10"/>
    <mergeCell ref="K7:K10"/>
    <mergeCell ref="G9:H9"/>
    <mergeCell ref="C327:D327"/>
    <mergeCell ref="E327:F327"/>
    <mergeCell ref="K333:L333"/>
    <mergeCell ref="K331:L331"/>
    <mergeCell ref="A1:B1"/>
    <mergeCell ref="A6:A10"/>
    <mergeCell ref="B6:B10"/>
    <mergeCell ref="A5:B5"/>
    <mergeCell ref="A4:I4"/>
    <mergeCell ref="C9:D9"/>
    <mergeCell ref="A3:AE3"/>
    <mergeCell ref="C6:K6"/>
    <mergeCell ref="E332:F332"/>
    <mergeCell ref="G7:H8"/>
    <mergeCell ref="G10:H10"/>
    <mergeCell ref="C7:D8"/>
    <mergeCell ref="E10:F10"/>
    <mergeCell ref="E7:F8"/>
    <mergeCell ref="B419:B420"/>
    <mergeCell ref="C338:D338"/>
    <mergeCell ref="E420:F420"/>
    <mergeCell ref="E328:F328"/>
    <mergeCell ref="C328:D328"/>
    <mergeCell ref="E333:F333"/>
    <mergeCell ref="E330:F330"/>
    <mergeCell ref="C419:C420"/>
    <mergeCell ref="E419:G419"/>
    <mergeCell ref="C330:D330"/>
    <mergeCell ref="G338:H338"/>
    <mergeCell ref="G328:H328"/>
    <mergeCell ref="E338:F338"/>
    <mergeCell ref="E331:F331"/>
    <mergeCell ref="AB7:AB10"/>
    <mergeCell ref="AE7:AE10"/>
    <mergeCell ref="I338:J338"/>
    <mergeCell ref="L7:O8"/>
    <mergeCell ref="L10:M10"/>
    <mergeCell ref="K330:L330"/>
    <mergeCell ref="I10:J10"/>
    <mergeCell ref="I7:J8"/>
    <mergeCell ref="I327:J327"/>
    <mergeCell ref="I328:J328"/>
    <mergeCell ref="N10:O10"/>
    <mergeCell ref="L9:O9"/>
    <mergeCell ref="I9:J9"/>
    <mergeCell ref="W338:Y338"/>
    <mergeCell ref="K334:L334"/>
    <mergeCell ref="K332:L332"/>
    <mergeCell ref="AL11:AO11"/>
    <mergeCell ref="V10:W10"/>
    <mergeCell ref="L6:AA6"/>
    <mergeCell ref="T7:W8"/>
    <mergeCell ref="T9:W9"/>
    <mergeCell ref="P10:Q10"/>
    <mergeCell ref="T10:U10"/>
    <mergeCell ref="P7:S8"/>
    <mergeCell ref="X9:AA9"/>
    <mergeCell ref="X7:AA8"/>
    <mergeCell ref="P9:S9"/>
    <mergeCell ref="AL6:AO10"/>
    <mergeCell ref="Z10:AA10"/>
    <mergeCell ref="AF7:AF10"/>
    <mergeCell ref="AC7:AC10"/>
    <mergeCell ref="AD7:AD10"/>
  </mergeCells>
  <phoneticPr fontId="0" type="noConversion"/>
  <conditionalFormatting sqref="M391:N391 M407:N407 M415:N415 M403:N403 M411:N411 M395:N395 M399:N399 M355:N355 M339:N339 M343:N343 M347:N347 M351:N351 M359:N359 M363:N363 M367:N367 M375:N375 M379:N379 M383:N383 M387:N387 M371:N371 C421:D440 AC12:AH320">
    <cfRule type="cellIs" dxfId="18" priority="20" stopIfTrue="1" operator="equal">
      <formula>0</formula>
    </cfRule>
    <cfRule type="cellIs" dxfId="17" priority="21" stopIfTrue="1" operator="greaterThan">
      <formula>0</formula>
    </cfRule>
    <cfRule type="cellIs" dxfId="16" priority="22" stopIfTrue="1" operator="lessThan">
      <formula>0</formula>
    </cfRule>
  </conditionalFormatting>
  <conditionalFormatting sqref="AG12:AG320">
    <cfRule type="cellIs" dxfId="15" priority="14" stopIfTrue="1" operator="equal">
      <formula>0</formula>
    </cfRule>
    <cfRule type="cellIs" dxfId="14" priority="15" stopIfTrue="1" operator="greaterThan">
      <formula>0</formula>
    </cfRule>
    <cfRule type="cellIs" dxfId="13" priority="16" stopIfTrue="1" operator="lessThan">
      <formula>0</formula>
    </cfRule>
  </conditionalFormatting>
  <conditionalFormatting sqref="AI12:AI320">
    <cfRule type="containsText" dxfId="12" priority="13" stopIfTrue="1" operator="containsText" text="WARNING">
      <formula>NOT(ISERROR(SEARCH("WARNING",AI12)))</formula>
    </cfRule>
  </conditionalFormatting>
  <conditionalFormatting sqref="AC321:AH322">
    <cfRule type="cellIs" dxfId="11" priority="10" stopIfTrue="1" operator="equal">
      <formula>0</formula>
    </cfRule>
    <cfRule type="cellIs" dxfId="10" priority="11" stopIfTrue="1" operator="greaterThan">
      <formula>0</formula>
    </cfRule>
    <cfRule type="cellIs" dxfId="9" priority="12" stopIfTrue="1" operator="lessThan">
      <formula>0</formula>
    </cfRule>
  </conditionalFormatting>
  <conditionalFormatting sqref="AH321:AH322">
    <cfRule type="cellIs" dxfId="8" priority="7" stopIfTrue="1" operator="equal">
      <formula>0</formula>
    </cfRule>
    <cfRule type="cellIs" dxfId="7" priority="8" stopIfTrue="1" operator="greaterThan">
      <formula>0</formula>
    </cfRule>
    <cfRule type="cellIs" dxfId="6" priority="9" stopIfTrue="1" operator="lessThan">
      <formula>0</formula>
    </cfRule>
  </conditionalFormatting>
  <conditionalFormatting sqref="AG321:AG322">
    <cfRule type="cellIs" dxfId="5" priority="4" stopIfTrue="1" operator="equal">
      <formula>0</formula>
    </cfRule>
    <cfRule type="cellIs" dxfId="4" priority="5" stopIfTrue="1" operator="greaterThan">
      <formula>0</formula>
    </cfRule>
    <cfRule type="cellIs" dxfId="3" priority="6" stopIfTrue="1" operator="lessThan">
      <formula>0</formula>
    </cfRule>
  </conditionalFormatting>
  <conditionalFormatting sqref="AI321:AI322">
    <cfRule type="containsText" dxfId="2" priority="3" stopIfTrue="1" operator="containsText" text="WARNING">
      <formula>NOT(ISERROR(SEARCH("WARNING",AI321)))</formula>
    </cfRule>
  </conditionalFormatting>
  <conditionalFormatting sqref="AC329:AF329">
    <cfRule type="cellIs" dxfId="1" priority="1" stopIfTrue="1" operator="lessThan">
      <formula>0</formula>
    </cfRule>
    <cfRule type="cellIs" dxfId="0" priority="2" stopIfTrue="1" operator="greaterThan">
      <formula>0</formula>
    </cfRule>
  </conditionalFormatting>
  <printOptions horizontalCentered="1"/>
  <pageMargins left="0.11811023622047245" right="0.55118110236220474" top="0.55118110236220474" bottom="0.19685039370078741" header="0.51181102362204722" footer="0.51181102362204722"/>
  <pageSetup paperSize="9" scale="49" orientation="landscape" horizontalDpi="4294967295" r:id="rId1"/>
  <headerFooter alignWithMargins="0"/>
  <rowBreaks count="1" manualBreakCount="1">
    <brk id="296" max="4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40"/>
  <sheetViews>
    <sheetView zoomScale="70" zoomScaleNormal="70" workbookViewId="0">
      <selection activeCell="H32" sqref="H32"/>
    </sheetView>
  </sheetViews>
  <sheetFormatPr defaultRowHeight="12.75" x14ac:dyDescent="0.2"/>
  <cols>
    <col min="1" max="1" width="4" style="1" customWidth="1"/>
    <col min="2" max="2" width="66.85546875" bestFit="1" customWidth="1"/>
    <col min="3" max="3" width="15.7109375" customWidth="1"/>
    <col min="4" max="4" width="4.7109375" customWidth="1"/>
    <col min="5" max="5" width="15.7109375" customWidth="1"/>
    <col min="6" max="6" width="4.42578125" customWidth="1"/>
    <col min="7" max="7" width="15.7109375" customWidth="1"/>
    <col min="8" max="8" width="4.28515625" customWidth="1"/>
    <col min="9" max="9" width="15.7109375" customWidth="1"/>
    <col min="10" max="10" width="5.42578125" customWidth="1"/>
    <col min="11" max="11" width="9" customWidth="1"/>
    <col min="12" max="12" width="1.85546875" customWidth="1"/>
    <col min="13" max="13" width="9" customWidth="1"/>
    <col min="14" max="14" width="1.85546875" customWidth="1"/>
    <col min="15" max="15" width="9" customWidth="1"/>
    <col min="16" max="16" width="1.85546875" customWidth="1"/>
    <col min="17" max="17" width="9" customWidth="1"/>
    <col min="18" max="18" width="4" customWidth="1"/>
    <col min="27" max="27" width="0" hidden="1" customWidth="1"/>
  </cols>
  <sheetData>
    <row r="1" spans="1:27" x14ac:dyDescent="0.2">
      <c r="A1" s="422" t="str">
        <f>ΓΑΛΑΚΤΟΚΟΜΙΚΑ!A1</f>
        <v>Αρ. Φακ. 13.27.31/8</v>
      </c>
      <c r="B1" s="422"/>
      <c r="AA1" s="315" t="s">
        <v>258</v>
      </c>
    </row>
    <row r="2" spans="1:27" x14ac:dyDescent="0.2">
      <c r="B2" s="1"/>
      <c r="AA2" s="1"/>
    </row>
    <row r="3" spans="1:27" ht="15" x14ac:dyDescent="0.2">
      <c r="A3" s="238" t="s">
        <v>221</v>
      </c>
      <c r="B3" s="238"/>
      <c r="C3" s="238"/>
      <c r="D3" s="238"/>
      <c r="E3" s="238"/>
      <c r="F3" s="238"/>
      <c r="G3" s="238"/>
      <c r="H3" s="238"/>
      <c r="I3" s="238"/>
      <c r="J3" s="238"/>
    </row>
    <row r="4" spans="1:27" ht="15.75" x14ac:dyDescent="0.25">
      <c r="A4" s="433" t="str">
        <f>ΓΑΛΑΚΤΟΚΟΜΙΚΑ!A4</f>
        <v>ΗΜΕΡΟΜΗΝΙΑ: 29/10/2013</v>
      </c>
      <c r="B4" s="433"/>
      <c r="C4" s="433"/>
      <c r="D4" s="433"/>
      <c r="E4" s="434"/>
      <c r="F4" s="434"/>
      <c r="G4" s="434"/>
      <c r="H4" s="434"/>
      <c r="I4" s="434"/>
      <c r="J4" s="27"/>
    </row>
    <row r="5" spans="1:27" ht="13.5" thickBot="1" x14ac:dyDescent="0.25">
      <c r="B5" s="2"/>
    </row>
    <row r="6" spans="1:27" x14ac:dyDescent="0.2">
      <c r="A6" s="425" t="s">
        <v>0</v>
      </c>
      <c r="B6" s="409" t="s">
        <v>1</v>
      </c>
      <c r="C6" s="419" t="s">
        <v>222</v>
      </c>
      <c r="D6" s="420"/>
      <c r="E6" s="420"/>
      <c r="F6" s="420"/>
      <c r="G6" s="420"/>
      <c r="H6" s="420"/>
      <c r="I6" s="420"/>
      <c r="J6" s="421"/>
    </row>
    <row r="7" spans="1:27" ht="39.75" customHeight="1" x14ac:dyDescent="0.2">
      <c r="A7" s="426"/>
      <c r="B7" s="410"/>
      <c r="C7" s="413" t="str">
        <f>ΓΑΛΑΚΤΟΚΟΜΙΚΑ!C7</f>
        <v>ΥΠΕΡΑΓΟΡΑ ΛΙΤΣΑ ΒΑΡΩΣΙΩΝ 101, 5522 ΒΡΥΣΟΥΛΛΕΣ</v>
      </c>
      <c r="D7" s="414"/>
      <c r="E7" s="413" t="str">
        <f>ΓΑΛΑΚΤΟΚΟΜΙΚΑ!E7</f>
        <v>ΥΠΕΡΑΓΟΡΑ  ΞΕΝΗΣ ΣΑΛΑΜΙΝΟΣ 81, 5282 ΠΑΡΑΛΙΜΝΙ</v>
      </c>
      <c r="F7" s="414"/>
      <c r="G7" s="413" t="str">
        <f>ΓΑΛΑΚΤΟΚΟΜΙΚΑ!G7</f>
        <v>ΛΑΪΚΗ ΑΓΟΡΑ ΠΟΤΑΜΟΣ ΔΗΜΗΤΡΑΣ 39, 5282 ΠΑΛΑΛΙΜΝΙ</v>
      </c>
      <c r="H7" s="414"/>
      <c r="I7" s="413" t="str">
        <f>ΓΑΛΑΚΤΟΚΟΜΙΚΑ!I7</f>
        <v>ΥΠΕΡΑΓΟΡΑ  Δ&amp;Α ΛΑΖΑΡΗ, 28ης ΟΚΤΩΒΡΙΟΥ 13, ΛΙΟΠΕΤΡΙ</v>
      </c>
      <c r="J7" s="414"/>
    </row>
    <row r="8" spans="1:27" ht="51.75" customHeight="1" x14ac:dyDescent="0.2">
      <c r="A8" s="426"/>
      <c r="B8" s="410"/>
      <c r="C8" s="415"/>
      <c r="D8" s="416"/>
      <c r="E8" s="415"/>
      <c r="F8" s="416"/>
      <c r="G8" s="415"/>
      <c r="H8" s="416"/>
      <c r="I8" s="415"/>
      <c r="J8" s="416"/>
    </row>
    <row r="9" spans="1:27" x14ac:dyDescent="0.2">
      <c r="A9" s="426"/>
      <c r="B9" s="410"/>
      <c r="C9" s="428" t="s">
        <v>2</v>
      </c>
      <c r="D9" s="429"/>
      <c r="E9" s="428" t="s">
        <v>2</v>
      </c>
      <c r="F9" s="429"/>
      <c r="G9" s="428" t="s">
        <v>2</v>
      </c>
      <c r="H9" s="429"/>
      <c r="I9" s="428" t="s">
        <v>2</v>
      </c>
      <c r="J9" s="429"/>
    </row>
    <row r="10" spans="1:27" x14ac:dyDescent="0.2">
      <c r="A10" s="427"/>
      <c r="B10" s="411"/>
      <c r="C10" s="405" t="s">
        <v>3</v>
      </c>
      <c r="D10" s="406"/>
      <c r="E10" s="405" t="s">
        <v>3</v>
      </c>
      <c r="F10" s="406"/>
      <c r="G10" s="405" t="s">
        <v>3</v>
      </c>
      <c r="H10" s="406"/>
      <c r="I10" s="405" t="s">
        <v>3</v>
      </c>
      <c r="J10" s="432"/>
    </row>
    <row r="11" spans="1:27" ht="18.75" customHeight="1" x14ac:dyDescent="0.2">
      <c r="A11" s="31"/>
      <c r="B11" s="5" t="s">
        <v>120</v>
      </c>
      <c r="C11" s="88"/>
      <c r="D11" s="89"/>
      <c r="E11" s="88"/>
      <c r="F11" s="89"/>
      <c r="G11" s="88"/>
      <c r="H11" s="89"/>
      <c r="I11" s="88"/>
      <c r="J11" s="239"/>
    </row>
    <row r="12" spans="1:27" ht="18.75" customHeight="1" x14ac:dyDescent="0.2">
      <c r="A12" s="122">
        <v>1</v>
      </c>
      <c r="B12" s="112" t="s">
        <v>336</v>
      </c>
      <c r="C12" s="316"/>
      <c r="D12" s="317"/>
      <c r="E12" s="316">
        <v>3.2</v>
      </c>
      <c r="F12" s="317"/>
      <c r="G12" s="316">
        <v>2.99</v>
      </c>
      <c r="H12" s="317"/>
      <c r="I12" s="316">
        <v>3.45</v>
      </c>
      <c r="J12" s="318"/>
    </row>
    <row r="13" spans="1:27" ht="18.75" customHeight="1" x14ac:dyDescent="0.2">
      <c r="A13" s="122">
        <v>2</v>
      </c>
      <c r="B13" s="112" t="s">
        <v>9</v>
      </c>
      <c r="C13" s="316"/>
      <c r="D13" s="317"/>
      <c r="E13" s="316">
        <v>12.3</v>
      </c>
      <c r="F13" s="317"/>
      <c r="G13" s="316">
        <v>11.95</v>
      </c>
      <c r="H13" s="317"/>
      <c r="I13" s="316"/>
      <c r="J13" s="318"/>
    </row>
    <row r="14" spans="1:27" ht="18.75" customHeight="1" x14ac:dyDescent="0.2">
      <c r="A14" s="122">
        <v>3</v>
      </c>
      <c r="B14" s="112" t="s">
        <v>214</v>
      </c>
      <c r="C14" s="316"/>
      <c r="D14" s="317"/>
      <c r="E14" s="316">
        <v>13.2</v>
      </c>
      <c r="F14" s="317"/>
      <c r="G14" s="316"/>
      <c r="H14" s="317"/>
      <c r="I14" s="316">
        <v>11.5</v>
      </c>
      <c r="J14" s="318" t="s">
        <v>258</v>
      </c>
    </row>
    <row r="15" spans="1:27" ht="18.75" customHeight="1" x14ac:dyDescent="0.2">
      <c r="A15" s="122">
        <v>4</v>
      </c>
      <c r="B15" s="112" t="s">
        <v>6</v>
      </c>
      <c r="C15" s="316"/>
      <c r="D15" s="317"/>
      <c r="E15" s="316"/>
      <c r="F15" s="317"/>
      <c r="G15" s="316"/>
      <c r="H15" s="317"/>
      <c r="I15" s="316"/>
      <c r="J15" s="318"/>
    </row>
    <row r="16" spans="1:27" ht="18.75" customHeight="1" x14ac:dyDescent="0.2">
      <c r="A16" s="122">
        <v>5</v>
      </c>
      <c r="B16" s="112" t="s">
        <v>11</v>
      </c>
      <c r="C16" s="316"/>
      <c r="D16" s="317"/>
      <c r="E16" s="316">
        <v>16.25</v>
      </c>
      <c r="F16" s="317"/>
      <c r="G16" s="316">
        <v>14.79</v>
      </c>
      <c r="H16" s="317"/>
      <c r="I16" s="316"/>
      <c r="J16" s="318"/>
    </row>
    <row r="17" spans="1:10" ht="18.75" customHeight="1" x14ac:dyDescent="0.2">
      <c r="A17" s="122">
        <v>6</v>
      </c>
      <c r="B17" s="128" t="s">
        <v>217</v>
      </c>
      <c r="C17" s="93"/>
      <c r="D17" s="94"/>
      <c r="E17" s="93"/>
      <c r="F17" s="94"/>
      <c r="G17" s="93"/>
      <c r="H17" s="94"/>
      <c r="I17" s="93"/>
      <c r="J17" s="240"/>
    </row>
    <row r="18" spans="1:10" ht="18.75" customHeight="1" x14ac:dyDescent="0.2">
      <c r="A18" s="122">
        <v>7</v>
      </c>
      <c r="B18" s="112" t="s">
        <v>133</v>
      </c>
      <c r="C18" s="316">
        <v>5.78</v>
      </c>
      <c r="D18" s="317"/>
      <c r="E18" s="316">
        <v>5.6</v>
      </c>
      <c r="F18" s="317"/>
      <c r="G18" s="316">
        <v>5.55</v>
      </c>
      <c r="H18" s="317"/>
      <c r="I18" s="316">
        <v>5.8</v>
      </c>
      <c r="J18" s="318"/>
    </row>
    <row r="19" spans="1:10" ht="18.75" customHeight="1" x14ac:dyDescent="0.2">
      <c r="A19" s="122">
        <v>8</v>
      </c>
      <c r="B19" s="112" t="s">
        <v>10</v>
      </c>
      <c r="C19" s="316"/>
      <c r="D19" s="317"/>
      <c r="E19" s="316">
        <v>10.95</v>
      </c>
      <c r="F19" s="317"/>
      <c r="G19" s="316"/>
      <c r="H19" s="317"/>
      <c r="I19" s="316"/>
      <c r="J19" s="318"/>
    </row>
    <row r="20" spans="1:10" ht="18.75" customHeight="1" x14ac:dyDescent="0.2">
      <c r="A20" s="122">
        <v>9</v>
      </c>
      <c r="B20" s="112" t="s">
        <v>134</v>
      </c>
      <c r="C20" s="316"/>
      <c r="D20" s="317"/>
      <c r="E20" s="316">
        <v>3.97</v>
      </c>
      <c r="F20" s="317"/>
      <c r="G20" s="316">
        <v>3.92</v>
      </c>
      <c r="H20" s="317"/>
      <c r="I20" s="316">
        <v>3.99</v>
      </c>
      <c r="J20" s="318"/>
    </row>
    <row r="21" spans="1:10" ht="18.75" customHeight="1" x14ac:dyDescent="0.2">
      <c r="A21" s="122">
        <v>10</v>
      </c>
      <c r="B21" s="126" t="s">
        <v>135</v>
      </c>
      <c r="C21" s="93"/>
      <c r="D21" s="94"/>
      <c r="E21" s="93">
        <v>2.56</v>
      </c>
      <c r="F21" s="94"/>
      <c r="G21" s="93">
        <v>2.5099999999999998</v>
      </c>
      <c r="H21" s="94"/>
      <c r="I21" s="93">
        <v>2.57</v>
      </c>
      <c r="J21" s="240"/>
    </row>
    <row r="22" spans="1:10" ht="18.75" customHeight="1" x14ac:dyDescent="0.2">
      <c r="A22" s="122">
        <v>11</v>
      </c>
      <c r="B22" s="297" t="s">
        <v>296</v>
      </c>
      <c r="C22" s="93">
        <v>2.39</v>
      </c>
      <c r="D22" s="94"/>
      <c r="E22" s="93">
        <v>2.39</v>
      </c>
      <c r="F22" s="94"/>
      <c r="G22" s="93"/>
      <c r="H22" s="94"/>
      <c r="I22" s="93"/>
      <c r="J22" s="240"/>
    </row>
    <row r="23" spans="1:10" s="9" customFormat="1" ht="18.75" customHeight="1" x14ac:dyDescent="0.2">
      <c r="A23" s="122">
        <v>12</v>
      </c>
      <c r="B23" s="112" t="s">
        <v>297</v>
      </c>
      <c r="C23" s="93"/>
      <c r="D23" s="94"/>
      <c r="E23" s="93">
        <v>24.8</v>
      </c>
      <c r="F23" s="94"/>
      <c r="G23" s="93">
        <v>23.6</v>
      </c>
      <c r="H23" s="94"/>
      <c r="I23" s="93">
        <v>24</v>
      </c>
      <c r="J23" s="240"/>
    </row>
    <row r="24" spans="1:10" ht="18.75" customHeight="1" x14ac:dyDescent="0.2">
      <c r="A24" s="122">
        <v>13</v>
      </c>
      <c r="B24" s="123" t="s">
        <v>42</v>
      </c>
      <c r="C24" s="316"/>
      <c r="D24" s="317"/>
      <c r="E24" s="316"/>
      <c r="F24" s="317"/>
      <c r="G24" s="316">
        <v>16.59</v>
      </c>
      <c r="H24" s="317"/>
      <c r="I24" s="316"/>
      <c r="J24" s="318"/>
    </row>
    <row r="25" spans="1:10" ht="18.75" customHeight="1" x14ac:dyDescent="0.2">
      <c r="A25" s="122">
        <v>14</v>
      </c>
      <c r="B25" s="112" t="s">
        <v>298</v>
      </c>
      <c r="C25" s="316"/>
      <c r="D25" s="317"/>
      <c r="E25" s="316">
        <v>9.4</v>
      </c>
      <c r="F25" s="317"/>
      <c r="G25" s="316">
        <v>9.35</v>
      </c>
      <c r="H25" s="317"/>
      <c r="I25" s="316">
        <v>9.8000000000000007</v>
      </c>
      <c r="J25" s="318"/>
    </row>
    <row r="26" spans="1:10" ht="18.75" customHeight="1" x14ac:dyDescent="0.2">
      <c r="A26" s="122">
        <v>15</v>
      </c>
      <c r="B26" s="118" t="s">
        <v>101</v>
      </c>
      <c r="C26" s="316"/>
      <c r="D26" s="317"/>
      <c r="E26" s="316"/>
      <c r="F26" s="317"/>
      <c r="G26" s="316"/>
      <c r="H26" s="317"/>
      <c r="I26" s="316"/>
      <c r="J26" s="318"/>
    </row>
    <row r="27" spans="1:10" ht="21" customHeight="1" x14ac:dyDescent="0.2">
      <c r="A27" s="122">
        <v>16</v>
      </c>
      <c r="B27" s="112" t="s">
        <v>299</v>
      </c>
      <c r="C27" s="316"/>
      <c r="D27" s="317"/>
      <c r="E27" s="316">
        <v>6.45</v>
      </c>
      <c r="F27" s="317"/>
      <c r="G27" s="316"/>
      <c r="H27" s="317"/>
      <c r="I27" s="316">
        <v>6.3</v>
      </c>
      <c r="J27" s="318"/>
    </row>
    <row r="28" spans="1:10" ht="18.75" customHeight="1" x14ac:dyDescent="0.2">
      <c r="A28" s="122">
        <v>17</v>
      </c>
      <c r="B28" s="284" t="s">
        <v>300</v>
      </c>
      <c r="C28" s="316"/>
      <c r="D28" s="317"/>
      <c r="E28" s="316"/>
      <c r="F28" s="317"/>
      <c r="G28" s="316"/>
      <c r="H28" s="317"/>
      <c r="I28" s="316"/>
      <c r="J28" s="318"/>
    </row>
    <row r="29" spans="1:10" ht="18.75" customHeight="1" x14ac:dyDescent="0.2">
      <c r="A29" s="122">
        <v>18</v>
      </c>
      <c r="B29" s="126" t="s">
        <v>136</v>
      </c>
      <c r="C29" s="93"/>
      <c r="D29" s="94"/>
      <c r="E29" s="93">
        <v>2.84</v>
      </c>
      <c r="F29" s="94"/>
      <c r="G29" s="93"/>
      <c r="H29" s="94"/>
      <c r="I29" s="93">
        <v>2.84</v>
      </c>
      <c r="J29" s="240"/>
    </row>
    <row r="30" spans="1:10" ht="18.75" customHeight="1" x14ac:dyDescent="0.2">
      <c r="A30" s="122">
        <v>19</v>
      </c>
      <c r="B30" s="285" t="s">
        <v>301</v>
      </c>
      <c r="C30" s="93"/>
      <c r="D30" s="94"/>
      <c r="E30" s="93">
        <v>3.85</v>
      </c>
      <c r="F30" s="94"/>
      <c r="G30" s="93">
        <v>3.78</v>
      </c>
      <c r="H30" s="94"/>
      <c r="I30" s="93">
        <v>3.95</v>
      </c>
      <c r="J30" s="240"/>
    </row>
    <row r="31" spans="1:10" ht="16.5" customHeight="1" x14ac:dyDescent="0.2">
      <c r="A31" s="122">
        <v>20</v>
      </c>
      <c r="B31" s="113" t="s">
        <v>207</v>
      </c>
      <c r="C31" s="319"/>
      <c r="D31" s="320"/>
      <c r="E31" s="319">
        <v>1.47</v>
      </c>
      <c r="F31" s="320"/>
      <c r="G31" s="319">
        <v>1.42</v>
      </c>
      <c r="H31" s="320"/>
      <c r="I31" s="319">
        <v>1.47</v>
      </c>
      <c r="J31" s="321"/>
    </row>
    <row r="32" spans="1:10" ht="16.5" customHeight="1" x14ac:dyDescent="0.2">
      <c r="A32" s="122">
        <v>21</v>
      </c>
      <c r="B32" s="113" t="s">
        <v>208</v>
      </c>
      <c r="C32" s="319">
        <v>3.1</v>
      </c>
      <c r="D32" s="320"/>
      <c r="E32" s="319"/>
      <c r="F32" s="320"/>
      <c r="G32" s="319">
        <v>2.99</v>
      </c>
      <c r="H32" s="320" t="s">
        <v>258</v>
      </c>
      <c r="I32" s="319">
        <v>2.85</v>
      </c>
      <c r="J32" s="321" t="s">
        <v>258</v>
      </c>
    </row>
    <row r="33" spans="1:18" ht="16.5" customHeight="1" x14ac:dyDescent="0.2">
      <c r="A33" s="122">
        <v>22</v>
      </c>
      <c r="B33" s="113" t="s">
        <v>209</v>
      </c>
      <c r="C33" s="319"/>
      <c r="D33" s="320"/>
      <c r="E33" s="319"/>
      <c r="F33" s="320"/>
      <c r="G33" s="319"/>
      <c r="H33" s="320"/>
      <c r="I33" s="319"/>
      <c r="J33" s="321"/>
    </row>
    <row r="34" spans="1:18" ht="16.5" customHeight="1" x14ac:dyDescent="0.2">
      <c r="A34" s="122">
        <v>23</v>
      </c>
      <c r="B34" s="113" t="s">
        <v>206</v>
      </c>
      <c r="C34" s="319"/>
      <c r="D34" s="320"/>
      <c r="E34" s="319">
        <v>2.65</v>
      </c>
      <c r="F34" s="320"/>
      <c r="G34" s="319"/>
      <c r="H34" s="320"/>
      <c r="I34" s="319"/>
      <c r="J34" s="321"/>
    </row>
    <row r="35" spans="1:18" ht="18.75" customHeight="1" x14ac:dyDescent="0.2">
      <c r="A35" s="122">
        <v>24</v>
      </c>
      <c r="B35" s="112" t="s">
        <v>27</v>
      </c>
      <c r="C35" s="316"/>
      <c r="D35" s="317"/>
      <c r="E35" s="316"/>
      <c r="F35" s="317"/>
      <c r="G35" s="316"/>
      <c r="H35" s="317"/>
      <c r="I35" s="316"/>
      <c r="J35" s="318"/>
    </row>
    <row r="36" spans="1:18" ht="18.75" customHeight="1" thickBot="1" x14ac:dyDescent="0.25">
      <c r="A36" s="142">
        <v>25</v>
      </c>
      <c r="B36" s="124" t="s">
        <v>43</v>
      </c>
      <c r="C36" s="322"/>
      <c r="D36" s="323"/>
      <c r="E36" s="322">
        <v>2.42</v>
      </c>
      <c r="F36" s="323"/>
      <c r="G36" s="322">
        <v>2.35</v>
      </c>
      <c r="H36" s="323"/>
      <c r="I36" s="322">
        <v>2.4500000000000002</v>
      </c>
      <c r="J36" s="324"/>
    </row>
    <row r="37" spans="1:18" x14ac:dyDescent="0.2">
      <c r="P37" s="1"/>
      <c r="Q37" s="1"/>
      <c r="R37" s="1"/>
    </row>
    <row r="38" spans="1:18" x14ac:dyDescent="0.2">
      <c r="B38" s="412" t="s">
        <v>123</v>
      </c>
      <c r="C38" s="412"/>
      <c r="D38" s="412"/>
      <c r="E38" s="412"/>
      <c r="F38" s="412"/>
      <c r="G38" s="412"/>
      <c r="H38" s="412"/>
      <c r="I38" s="412"/>
      <c r="J38" s="412"/>
      <c r="K38" s="412"/>
      <c r="L38" s="412"/>
      <c r="M38" s="412"/>
      <c r="N38" s="412"/>
      <c r="O38" s="27"/>
      <c r="P38" s="27"/>
      <c r="Q38" s="27"/>
      <c r="R38" s="27"/>
    </row>
    <row r="39" spans="1:18" x14ac:dyDescent="0.2">
      <c r="B39" s="404" t="s">
        <v>124</v>
      </c>
      <c r="C39" s="404"/>
      <c r="D39" s="404"/>
      <c r="E39" s="404"/>
      <c r="F39" s="404"/>
      <c r="G39" s="404"/>
      <c r="H39" s="404"/>
      <c r="I39" s="404"/>
      <c r="J39" s="404"/>
      <c r="K39" s="404"/>
      <c r="L39" s="404"/>
      <c r="M39" s="404"/>
      <c r="N39" s="404"/>
      <c r="O39" s="27"/>
      <c r="P39" s="27"/>
      <c r="Q39" s="27"/>
      <c r="R39" s="27"/>
    </row>
    <row r="40" spans="1:18" x14ac:dyDescent="0.2">
      <c r="B40" s="431" t="s">
        <v>121</v>
      </c>
      <c r="C40" s="431"/>
      <c r="D40" s="431"/>
      <c r="E40" s="431"/>
      <c r="F40" s="431"/>
      <c r="G40" s="431"/>
      <c r="H40" s="431"/>
      <c r="I40" s="431"/>
      <c r="J40" s="431"/>
      <c r="K40" s="431"/>
      <c r="L40" s="431"/>
      <c r="M40" s="431"/>
      <c r="N40" s="431"/>
      <c r="O40" s="27"/>
      <c r="P40" s="27"/>
      <c r="Q40" s="27"/>
      <c r="R40" s="27"/>
    </row>
  </sheetData>
  <sheetProtection password="CD07" sheet="1" formatCells="0"/>
  <mergeCells count="20">
    <mergeCell ref="C6:J6"/>
    <mergeCell ref="A1:B1"/>
    <mergeCell ref="A4:I4"/>
    <mergeCell ref="A6:A10"/>
    <mergeCell ref="B6:B10"/>
    <mergeCell ref="C9:D9"/>
    <mergeCell ref="E9:F9"/>
    <mergeCell ref="G9:H9"/>
    <mergeCell ref="I9:J9"/>
    <mergeCell ref="C7:D8"/>
    <mergeCell ref="E7:F8"/>
    <mergeCell ref="G7:H8"/>
    <mergeCell ref="I7:J8"/>
    <mergeCell ref="B40:N40"/>
    <mergeCell ref="B38:N38"/>
    <mergeCell ref="E10:F10"/>
    <mergeCell ref="G10:H10"/>
    <mergeCell ref="C10:D10"/>
    <mergeCell ref="I10:J10"/>
    <mergeCell ref="B39:N39"/>
  </mergeCells>
  <phoneticPr fontId="0" type="noConversion"/>
  <dataValidations count="1">
    <dataValidation type="list" allowBlank="1" showErrorMessage="1" error="Καταχώρηση μόνο προσφορών" sqref="D12:D36 F12:F36 H12:H36 J12:J36">
      <formula1>$AA$1:$AA$2</formula1>
    </dataValidation>
  </dataValidations>
  <printOptions horizontalCentered="1"/>
  <pageMargins left="0.51181102362204722" right="0.23622047244094491" top="0.47244094488188981" bottom="0.51181102362204722" header="0.35433070866141736" footer="0.51181102362204722"/>
  <pageSetup paperSize="9" scale="70" orientation="landscape" r:id="rId1"/>
  <headerFooter alignWithMargins="0">
    <oddHeader>&amp;R&amp;P</oddHeader>
  </headerFooter>
  <rowBreaks count="1" manualBreakCount="1">
    <brk id="43"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A24"/>
  <sheetViews>
    <sheetView zoomScale="80" zoomScaleNormal="80" zoomScaleSheetLayoutView="70" workbookViewId="0">
      <selection activeCell="I18" sqref="I18"/>
    </sheetView>
  </sheetViews>
  <sheetFormatPr defaultRowHeight="12.75" x14ac:dyDescent="0.2"/>
  <cols>
    <col min="1" max="1" width="4" style="1" customWidth="1"/>
    <col min="2" max="2" width="49.5703125" customWidth="1"/>
    <col min="3" max="3" width="15.7109375" customWidth="1"/>
    <col min="4" max="4" width="1.85546875" customWidth="1"/>
    <col min="5" max="5" width="15.7109375" customWidth="1"/>
    <col min="6" max="6" width="1.85546875" customWidth="1"/>
    <col min="7" max="7" width="15.7109375" customWidth="1"/>
    <col min="8" max="8" width="1.85546875" customWidth="1"/>
    <col min="9" max="9" width="15.7109375" customWidth="1"/>
    <col min="10" max="10" width="1.85546875" customWidth="1"/>
    <col min="27" max="27" width="0" hidden="1" customWidth="1"/>
  </cols>
  <sheetData>
    <row r="1" spans="1:27" x14ac:dyDescent="0.2">
      <c r="A1" s="422" t="str">
        <f>'ΓΑΛΑΚΤΟΚΟΜΙΚΑ (2)'!A1:B1</f>
        <v>Αρ. Φακ. 13.27.31/8</v>
      </c>
      <c r="B1" s="422"/>
      <c r="AA1" s="315" t="s">
        <v>258</v>
      </c>
    </row>
    <row r="2" spans="1:27" x14ac:dyDescent="0.2">
      <c r="B2" s="1"/>
      <c r="AA2" s="1"/>
    </row>
    <row r="3" spans="1:27" ht="15" x14ac:dyDescent="0.2">
      <c r="A3" s="441" t="s">
        <v>223</v>
      </c>
      <c r="B3" s="441"/>
      <c r="C3" s="441"/>
      <c r="D3" s="441"/>
      <c r="E3" s="441"/>
      <c r="F3" s="441"/>
      <c r="G3" s="441"/>
      <c r="H3" s="441"/>
      <c r="I3" s="441"/>
      <c r="J3" s="441"/>
    </row>
    <row r="4" spans="1:27" s="9" customFormat="1" ht="15.75" x14ac:dyDescent="0.25">
      <c r="A4" s="433" t="str">
        <f>'ΓΑΛΑΚΤΟΚΟΜΙΚΑ (2)'!A4:I4</f>
        <v>ΗΜΕΡΟΜΗΝΙΑ: 29/10/2013</v>
      </c>
      <c r="B4" s="433"/>
      <c r="C4" s="433"/>
      <c r="D4" s="433"/>
      <c r="E4" s="433"/>
      <c r="F4" s="433"/>
      <c r="G4" s="433"/>
      <c r="H4" s="433"/>
      <c r="I4" s="433"/>
      <c r="J4" s="27"/>
    </row>
    <row r="5" spans="1:27" ht="13.5" thickBot="1" x14ac:dyDescent="0.25">
      <c r="B5" s="2"/>
    </row>
    <row r="6" spans="1:27" x14ac:dyDescent="0.2">
      <c r="A6" s="438" t="s">
        <v>0</v>
      </c>
      <c r="B6" s="435" t="s">
        <v>1</v>
      </c>
      <c r="C6" s="419" t="s">
        <v>222</v>
      </c>
      <c r="D6" s="420"/>
      <c r="E6" s="420"/>
      <c r="F6" s="420"/>
      <c r="G6" s="420"/>
      <c r="H6" s="420"/>
      <c r="I6" s="420"/>
      <c r="J6" s="421"/>
    </row>
    <row r="7" spans="1:27" s="234" customFormat="1" ht="40.5" customHeight="1" x14ac:dyDescent="0.2">
      <c r="A7" s="439"/>
      <c r="B7" s="436"/>
      <c r="C7" s="413" t="str">
        <f>ΓΑΛΑΚΤΟΚΟΜΙΚΑ!C7</f>
        <v>ΥΠΕΡΑΓΟΡΑ ΛΙΤΣΑ ΒΑΡΩΣΙΩΝ 101, 5522 ΒΡΥΣΟΥΛΛΕΣ</v>
      </c>
      <c r="D7" s="414"/>
      <c r="E7" s="413" t="str">
        <f>ΓΑΛΑΚΤΟΚΟΜΙΚΑ!E7</f>
        <v>ΥΠΕΡΑΓΟΡΑ  ΞΕΝΗΣ ΣΑΛΑΜΙΝΟΣ 81, 5282 ΠΑΡΑΛΙΜΝΙ</v>
      </c>
      <c r="F7" s="414"/>
      <c r="G7" s="413" t="str">
        <f>ΓΑΛΑΚΤΟΚΟΜΙΚΑ!G7</f>
        <v>ΛΑΪΚΗ ΑΓΟΡΑ ΠΟΤΑΜΟΣ ΔΗΜΗΤΡΑΣ 39, 5282 ΠΑΛΑΛΙΜΝΙ</v>
      </c>
      <c r="H7" s="414"/>
      <c r="I7" s="413" t="str">
        <f>ΓΑΛΑΚΤΟΚΟΜΙΚΑ!I7</f>
        <v>ΥΠΕΡΑΓΟΡΑ  Δ&amp;Α ΛΑΖΑΡΗ, 28ης ΟΚΤΩΒΡΙΟΥ 13, ΛΙΟΠΕΤΡΙ</v>
      </c>
      <c r="J7" s="417"/>
    </row>
    <row r="8" spans="1:27" s="234" customFormat="1" ht="38.25" customHeight="1" x14ac:dyDescent="0.2">
      <c r="A8" s="439"/>
      <c r="B8" s="436"/>
      <c r="C8" s="415"/>
      <c r="D8" s="416"/>
      <c r="E8" s="415"/>
      <c r="F8" s="416"/>
      <c r="G8" s="415"/>
      <c r="H8" s="416"/>
      <c r="I8" s="415"/>
      <c r="J8" s="418"/>
    </row>
    <row r="9" spans="1:27" x14ac:dyDescent="0.2">
      <c r="A9" s="439"/>
      <c r="B9" s="436"/>
      <c r="C9" s="428" t="s">
        <v>2</v>
      </c>
      <c r="D9" s="429"/>
      <c r="E9" s="428" t="s">
        <v>2</v>
      </c>
      <c r="F9" s="429"/>
      <c r="G9" s="428" t="s">
        <v>2</v>
      </c>
      <c r="H9" s="429"/>
      <c r="I9" s="428" t="s">
        <v>2</v>
      </c>
      <c r="J9" s="430"/>
    </row>
    <row r="10" spans="1:27" ht="13.5" thickBot="1" x14ac:dyDescent="0.25">
      <c r="A10" s="440"/>
      <c r="B10" s="437"/>
      <c r="C10" s="405" t="s">
        <v>3</v>
      </c>
      <c r="D10" s="406"/>
      <c r="E10" s="405" t="s">
        <v>3</v>
      </c>
      <c r="F10" s="406"/>
      <c r="G10" s="405" t="s">
        <v>3</v>
      </c>
      <c r="H10" s="406"/>
      <c r="I10" s="405" t="s">
        <v>3</v>
      </c>
      <c r="J10" s="408"/>
    </row>
    <row r="11" spans="1:27" s="4" customFormat="1" ht="18" customHeight="1" x14ac:dyDescent="0.2">
      <c r="A11" s="25"/>
      <c r="B11" s="220" t="s">
        <v>7</v>
      </c>
      <c r="C11" s="319"/>
      <c r="D11" s="320"/>
      <c r="E11" s="319"/>
      <c r="F11" s="320"/>
      <c r="G11" s="319"/>
      <c r="H11" s="320"/>
      <c r="I11" s="319"/>
      <c r="J11" s="321"/>
    </row>
    <row r="12" spans="1:27" ht="18" customHeight="1" x14ac:dyDescent="0.2">
      <c r="A12" s="22">
        <v>1</v>
      </c>
      <c r="B12" s="221" t="s">
        <v>137</v>
      </c>
      <c r="C12" s="319"/>
      <c r="D12" s="320"/>
      <c r="E12" s="319"/>
      <c r="F12" s="320"/>
      <c r="G12" s="319"/>
      <c r="H12" s="320"/>
      <c r="I12" s="319"/>
      <c r="J12" s="321"/>
    </row>
    <row r="13" spans="1:27" ht="18" customHeight="1" x14ac:dyDescent="0.2">
      <c r="A13" s="22">
        <v>2</v>
      </c>
      <c r="B13" s="221" t="s">
        <v>138</v>
      </c>
      <c r="C13" s="319"/>
      <c r="D13" s="320"/>
      <c r="E13" s="319">
        <v>2.8</v>
      </c>
      <c r="F13" s="320"/>
      <c r="G13" s="319"/>
      <c r="H13" s="320"/>
      <c r="I13" s="319"/>
      <c r="J13" s="321"/>
    </row>
    <row r="14" spans="1:27" s="4" customFormat="1" ht="18" customHeight="1" x14ac:dyDescent="0.2">
      <c r="A14" s="22"/>
      <c r="B14" s="222"/>
      <c r="C14" s="91"/>
      <c r="D14" s="325"/>
      <c r="E14" s="91"/>
      <c r="F14" s="325"/>
      <c r="G14" s="91"/>
      <c r="H14" s="325"/>
      <c r="I14" s="91"/>
      <c r="J14" s="303"/>
    </row>
    <row r="15" spans="1:27" s="4" customFormat="1" ht="18" customHeight="1" x14ac:dyDescent="0.2">
      <c r="A15" s="22"/>
      <c r="B15" s="223" t="s">
        <v>8</v>
      </c>
      <c r="C15" s="309"/>
      <c r="D15" s="326"/>
      <c r="E15" s="309"/>
      <c r="F15" s="326"/>
      <c r="G15" s="309"/>
      <c r="H15" s="326"/>
      <c r="I15" s="309"/>
      <c r="J15" s="311"/>
    </row>
    <row r="16" spans="1:27" ht="18" customHeight="1" x14ac:dyDescent="0.2">
      <c r="A16" s="22">
        <v>3</v>
      </c>
      <c r="B16" s="221" t="s">
        <v>339</v>
      </c>
      <c r="C16" s="319"/>
      <c r="D16" s="320"/>
      <c r="E16" s="319">
        <v>2.78</v>
      </c>
      <c r="F16" s="320"/>
      <c r="G16" s="319">
        <v>2.78</v>
      </c>
      <c r="H16" s="320"/>
      <c r="I16" s="319">
        <v>2.78</v>
      </c>
      <c r="J16" s="321"/>
    </row>
    <row r="17" spans="1:10" s="4" customFormat="1" ht="18" customHeight="1" x14ac:dyDescent="0.2">
      <c r="A17" s="22"/>
      <c r="B17" s="223"/>
      <c r="C17" s="91"/>
      <c r="D17" s="325"/>
      <c r="E17" s="91"/>
      <c r="F17" s="325"/>
      <c r="G17" s="91"/>
      <c r="H17" s="325"/>
      <c r="I17" s="91"/>
      <c r="J17" s="303"/>
    </row>
    <row r="18" spans="1:10" ht="28.5" customHeight="1" x14ac:dyDescent="0.2">
      <c r="A18" s="22">
        <v>4</v>
      </c>
      <c r="B18" s="384" t="s">
        <v>355</v>
      </c>
      <c r="C18" s="319"/>
      <c r="D18" s="320"/>
      <c r="E18" s="319">
        <v>1.31</v>
      </c>
      <c r="F18" s="320"/>
      <c r="G18" s="319">
        <v>1.26</v>
      </c>
      <c r="H18" s="320"/>
      <c r="I18" s="319"/>
      <c r="J18" s="321"/>
    </row>
    <row r="19" spans="1:10" ht="18" customHeight="1" thickBot="1" x14ac:dyDescent="0.25">
      <c r="A19" s="23">
        <v>5</v>
      </c>
      <c r="B19" s="224" t="s">
        <v>281</v>
      </c>
      <c r="C19" s="327"/>
      <c r="D19" s="328"/>
      <c r="E19" s="327">
        <v>1.25</v>
      </c>
      <c r="F19" s="328"/>
      <c r="G19" s="327">
        <v>1.25</v>
      </c>
      <c r="H19" s="328"/>
      <c r="I19" s="327"/>
      <c r="J19" s="329"/>
    </row>
    <row r="20" spans="1:10" x14ac:dyDescent="0.2">
      <c r="A20" s="3"/>
      <c r="B20" s="4"/>
      <c r="C20" s="4"/>
      <c r="D20" s="4"/>
      <c r="E20" s="4"/>
      <c r="F20" s="4"/>
      <c r="G20" s="4"/>
      <c r="H20" s="4"/>
      <c r="I20" s="4"/>
      <c r="J20" s="4"/>
    </row>
    <row r="21" spans="1:10" x14ac:dyDescent="0.2">
      <c r="B21" s="412" t="s">
        <v>123</v>
      </c>
      <c r="C21" s="412"/>
      <c r="D21" s="412"/>
      <c r="E21" s="412"/>
      <c r="F21" s="412"/>
      <c r="G21" s="412"/>
      <c r="H21" s="412"/>
      <c r="I21" s="412"/>
      <c r="J21" s="412"/>
    </row>
    <row r="22" spans="1:10" x14ac:dyDescent="0.2">
      <c r="B22" s="404" t="s">
        <v>124</v>
      </c>
      <c r="C22" s="404"/>
      <c r="D22" s="404"/>
      <c r="E22" s="404"/>
      <c r="F22" s="404"/>
      <c r="G22" s="404"/>
      <c r="H22" s="404"/>
      <c r="I22" s="404"/>
      <c r="J22" s="404"/>
    </row>
    <row r="23" spans="1:10" x14ac:dyDescent="0.2">
      <c r="B23" s="431" t="s">
        <v>89</v>
      </c>
      <c r="C23" s="431"/>
      <c r="D23" s="431"/>
      <c r="E23" s="431"/>
      <c r="F23" s="431"/>
      <c r="G23" s="431"/>
      <c r="H23" s="431"/>
      <c r="I23" s="431"/>
      <c r="J23" s="431"/>
    </row>
    <row r="24" spans="1:10" x14ac:dyDescent="0.2">
      <c r="A24" s="3"/>
      <c r="B24" s="4"/>
      <c r="C24" s="4"/>
      <c r="D24" s="4"/>
      <c r="E24" s="4"/>
      <c r="F24" s="4"/>
      <c r="G24" s="4"/>
      <c r="H24" s="4"/>
      <c r="I24" s="4"/>
      <c r="J24" s="4"/>
    </row>
  </sheetData>
  <sheetProtection password="CD07" sheet="1"/>
  <mergeCells count="21">
    <mergeCell ref="A1:B1"/>
    <mergeCell ref="A6:A10"/>
    <mergeCell ref="A4:I4"/>
    <mergeCell ref="E10:F10"/>
    <mergeCell ref="C10:D10"/>
    <mergeCell ref="E7:F8"/>
    <mergeCell ref="A3:J3"/>
    <mergeCell ref="B23:J23"/>
    <mergeCell ref="B6:B10"/>
    <mergeCell ref="C6:J6"/>
    <mergeCell ref="C9:D9"/>
    <mergeCell ref="E9:F9"/>
    <mergeCell ref="I7:J8"/>
    <mergeCell ref="I9:J9"/>
    <mergeCell ref="I10:J10"/>
    <mergeCell ref="G10:H10"/>
    <mergeCell ref="B21:J21"/>
    <mergeCell ref="B22:J22"/>
    <mergeCell ref="G7:H8"/>
    <mergeCell ref="C7:D8"/>
    <mergeCell ref="G9:H9"/>
  </mergeCells>
  <phoneticPr fontId="0" type="noConversion"/>
  <dataValidations count="2">
    <dataValidation type="list" allowBlank="1" showErrorMessage="1" error="Καταχώρηση μόνο προσφορών" sqref="F16:F19 H16:H19 J16:J19 J12:J13 H12:H13 F12:F13 D12:D13 D16:D19">
      <formula1>$AA$1:$AA$2</formula1>
    </dataValidation>
    <dataValidation allowBlank="1" showErrorMessage="1" error="Καταχώρηση μόνο προσφορών" sqref="C14:J15"/>
  </dataValidations>
  <printOptions horizontalCentered="1"/>
  <pageMargins left="0.47244094488188981" right="0.74803149606299213" top="0.59055118110236227" bottom="0.59055118110236227" header="0.51181102362204722" footer="0.51181102362204722"/>
  <pageSetup paperSize="9" orientation="landscape" r:id="rId1"/>
  <headerFooter alignWithMargins="0">
    <oddHeader>&amp;R&amp;P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A39"/>
  <sheetViews>
    <sheetView zoomScale="70" zoomScaleNormal="70" zoomScaleSheetLayoutView="85" workbookViewId="0">
      <selection activeCell="G34" sqref="G34"/>
    </sheetView>
  </sheetViews>
  <sheetFormatPr defaultRowHeight="12.75" x14ac:dyDescent="0.2"/>
  <cols>
    <col min="1" max="1" width="4" style="1" customWidth="1"/>
    <col min="2" max="2" width="54.5703125" customWidth="1"/>
    <col min="3" max="3" width="15.7109375" customWidth="1"/>
    <col min="4" max="4" width="1.85546875" customWidth="1"/>
    <col min="5" max="5" width="15.7109375" customWidth="1"/>
    <col min="6" max="6" width="1.85546875" customWidth="1"/>
    <col min="7" max="7" width="15.7109375" customWidth="1"/>
    <col min="8" max="8" width="1.85546875" customWidth="1"/>
    <col min="9" max="9" width="15.7109375" customWidth="1"/>
    <col min="10" max="10" width="1.85546875" customWidth="1"/>
    <col min="11" max="11" width="11.85546875" customWidth="1"/>
    <col min="27" max="27" width="0" hidden="1" customWidth="1"/>
  </cols>
  <sheetData>
    <row r="1" spans="1:27" x14ac:dyDescent="0.2">
      <c r="A1" s="422" t="str">
        <f>ΑΡΤΟΠΟΙΗΤΙΚΑ!A1</f>
        <v>Αρ. Φακ. 13.27.31/8</v>
      </c>
      <c r="B1" s="422"/>
      <c r="AA1" s="315" t="s">
        <v>258</v>
      </c>
    </row>
    <row r="2" spans="1:27" x14ac:dyDescent="0.2">
      <c r="B2" s="1"/>
      <c r="AA2" s="1"/>
    </row>
    <row r="3" spans="1:27" ht="18" x14ac:dyDescent="0.25">
      <c r="A3" s="445" t="s">
        <v>224</v>
      </c>
      <c r="B3" s="445"/>
      <c r="C3" s="445"/>
      <c r="D3" s="445"/>
      <c r="E3" s="445"/>
      <c r="F3" s="445"/>
      <c r="G3" s="445"/>
      <c r="H3" s="445"/>
      <c r="I3" s="445"/>
      <c r="J3" s="445"/>
      <c r="K3" s="445"/>
    </row>
    <row r="4" spans="1:27" ht="15.75" x14ac:dyDescent="0.25">
      <c r="A4" s="433" t="str">
        <f>ΑΡΤΟΠΟΙΗΤΙΚΑ!A4</f>
        <v>ΗΜΕΡΟΜΗΝΙΑ: 29/10/2013</v>
      </c>
      <c r="B4" s="433"/>
      <c r="C4" s="433"/>
      <c r="D4" s="433"/>
      <c r="E4" s="434"/>
      <c r="F4" s="434"/>
      <c r="G4" s="434"/>
      <c r="H4" s="434"/>
      <c r="I4" s="434"/>
      <c r="J4" s="27"/>
    </row>
    <row r="5" spans="1:27" ht="13.5" thickBot="1" x14ac:dyDescent="0.25">
      <c r="B5" s="2"/>
    </row>
    <row r="6" spans="1:27" x14ac:dyDescent="0.2">
      <c r="A6" s="425" t="s">
        <v>0</v>
      </c>
      <c r="B6" s="409" t="s">
        <v>1</v>
      </c>
      <c r="C6" s="419" t="s">
        <v>222</v>
      </c>
      <c r="D6" s="443"/>
      <c r="E6" s="443"/>
      <c r="F6" s="443"/>
      <c r="G6" s="443"/>
      <c r="H6" s="443"/>
      <c r="I6" s="443"/>
      <c r="J6" s="444"/>
    </row>
    <row r="7" spans="1:27" ht="40.5" customHeight="1" x14ac:dyDescent="0.2">
      <c r="A7" s="426"/>
      <c r="B7" s="410"/>
      <c r="C7" s="413" t="str">
        <f>ΓΑΛΑΚΤΟΚΟΜΙΚΑ!C7</f>
        <v>ΥΠΕΡΑΓΟΡΑ ΛΙΤΣΑ ΒΑΡΩΣΙΩΝ 101, 5522 ΒΡΥΣΟΥΛΛΕΣ</v>
      </c>
      <c r="D7" s="414"/>
      <c r="E7" s="413" t="str">
        <f>ΓΑΛΑΚΤΟΚΟΜΙΚΑ!E7</f>
        <v>ΥΠΕΡΑΓΟΡΑ  ΞΕΝΗΣ ΣΑΛΑΜΙΝΟΣ 81, 5282 ΠΑΡΑΛΙΜΝΙ</v>
      </c>
      <c r="F7" s="414"/>
      <c r="G7" s="413" t="str">
        <f>ΓΑΛΑΚΤΟΚΟΜΙΚΑ!G7</f>
        <v>ΛΑΪΚΗ ΑΓΟΡΑ ΠΟΤΑΜΟΣ ΔΗΜΗΤΡΑΣ 39, 5282 ΠΑΛΑΛΙΜΝΙ</v>
      </c>
      <c r="H7" s="414"/>
      <c r="I7" s="413" t="str">
        <f>ΓΑΛΑΚΤΟΚΟΜΙΚΑ!I7</f>
        <v>ΥΠΕΡΑΓΟΡΑ  Δ&amp;Α ΛΑΖΑΡΗ, 28ης ΟΚΤΩΒΡΙΟΥ 13, ΛΙΟΠΕΤΡΙ</v>
      </c>
      <c r="J7" s="417"/>
    </row>
    <row r="8" spans="1:27" ht="35.25" customHeight="1" x14ac:dyDescent="0.2">
      <c r="A8" s="426"/>
      <c r="B8" s="410"/>
      <c r="C8" s="415"/>
      <c r="D8" s="416"/>
      <c r="E8" s="415"/>
      <c r="F8" s="416"/>
      <c r="G8" s="415"/>
      <c r="H8" s="416"/>
      <c r="I8" s="415"/>
      <c r="J8" s="418"/>
    </row>
    <row r="9" spans="1:27" x14ac:dyDescent="0.2">
      <c r="A9" s="426"/>
      <c r="B9" s="410"/>
      <c r="C9" s="428" t="s">
        <v>2</v>
      </c>
      <c r="D9" s="429"/>
      <c r="E9" s="428" t="s">
        <v>2</v>
      </c>
      <c r="F9" s="429"/>
      <c r="G9" s="428" t="s">
        <v>2</v>
      </c>
      <c r="H9" s="429"/>
      <c r="I9" s="428" t="s">
        <v>2</v>
      </c>
      <c r="J9" s="430"/>
    </row>
    <row r="10" spans="1:27" x14ac:dyDescent="0.2">
      <c r="A10" s="427"/>
      <c r="B10" s="411"/>
      <c r="C10" s="405" t="s">
        <v>3</v>
      </c>
      <c r="D10" s="406"/>
      <c r="E10" s="405" t="s">
        <v>3</v>
      </c>
      <c r="F10" s="406"/>
      <c r="G10" s="405" t="s">
        <v>3</v>
      </c>
      <c r="H10" s="406"/>
      <c r="I10" s="405" t="s">
        <v>3</v>
      </c>
      <c r="J10" s="408"/>
    </row>
    <row r="11" spans="1:27" ht="18.75" customHeight="1" x14ac:dyDescent="0.2">
      <c r="A11" s="14">
        <v>1</v>
      </c>
      <c r="B11" s="113" t="s">
        <v>263</v>
      </c>
      <c r="C11" s="319"/>
      <c r="D11" s="320"/>
      <c r="E11" s="319">
        <v>1.0900000000000001</v>
      </c>
      <c r="F11" s="320"/>
      <c r="G11" s="319"/>
      <c r="H11" s="320"/>
      <c r="I11" s="319"/>
      <c r="J11" s="321"/>
    </row>
    <row r="12" spans="1:27" ht="18.75" customHeight="1" x14ac:dyDescent="0.2">
      <c r="A12" s="14">
        <v>2</v>
      </c>
      <c r="B12" s="131" t="s">
        <v>140</v>
      </c>
      <c r="C12" s="319"/>
      <c r="D12" s="320"/>
      <c r="E12" s="319">
        <v>0.99</v>
      </c>
      <c r="F12" s="320"/>
      <c r="G12" s="319">
        <v>0.59</v>
      </c>
      <c r="H12" s="320" t="s">
        <v>258</v>
      </c>
      <c r="I12" s="319">
        <v>0.59</v>
      </c>
      <c r="J12" s="321" t="s">
        <v>258</v>
      </c>
    </row>
    <row r="13" spans="1:27" ht="18.75" customHeight="1" x14ac:dyDescent="0.2">
      <c r="A13" s="14">
        <v>3</v>
      </c>
      <c r="B13" s="128" t="s">
        <v>302</v>
      </c>
      <c r="C13" s="97"/>
      <c r="D13" s="98"/>
      <c r="E13" s="97"/>
      <c r="F13" s="98"/>
      <c r="G13" s="97"/>
      <c r="H13" s="98"/>
      <c r="I13" s="97"/>
      <c r="J13" s="241"/>
    </row>
    <row r="14" spans="1:27" ht="18.75" customHeight="1" x14ac:dyDescent="0.2">
      <c r="A14" s="14">
        <v>4</v>
      </c>
      <c r="B14" s="130" t="s">
        <v>139</v>
      </c>
      <c r="C14" s="97"/>
      <c r="D14" s="98"/>
      <c r="E14" s="97">
        <v>1.88</v>
      </c>
      <c r="F14" s="98"/>
      <c r="G14" s="97">
        <v>1.83</v>
      </c>
      <c r="H14" s="98"/>
      <c r="I14" s="97">
        <v>1.88</v>
      </c>
      <c r="J14" s="241"/>
    </row>
    <row r="15" spans="1:27" ht="18.75" customHeight="1" x14ac:dyDescent="0.2">
      <c r="A15" s="14">
        <v>5</v>
      </c>
      <c r="B15" s="129" t="s">
        <v>260</v>
      </c>
      <c r="C15" s="319"/>
      <c r="D15" s="320"/>
      <c r="E15" s="319">
        <v>1.5</v>
      </c>
      <c r="F15" s="320"/>
      <c r="G15" s="319">
        <v>1.48</v>
      </c>
      <c r="H15" s="320"/>
      <c r="I15" s="319">
        <v>1.68</v>
      </c>
      <c r="J15" s="321"/>
    </row>
    <row r="16" spans="1:27" ht="18.75" customHeight="1" x14ac:dyDescent="0.2">
      <c r="A16" s="14">
        <v>6</v>
      </c>
      <c r="B16" s="129" t="s">
        <v>141</v>
      </c>
      <c r="C16" s="319">
        <v>1.52</v>
      </c>
      <c r="D16" s="320"/>
      <c r="E16" s="319">
        <v>1.32</v>
      </c>
      <c r="F16" s="320"/>
      <c r="G16" s="319">
        <v>1.29</v>
      </c>
      <c r="H16" s="320"/>
      <c r="I16" s="319">
        <v>1.52</v>
      </c>
      <c r="J16" s="321"/>
    </row>
    <row r="17" spans="1:10" ht="18.75" customHeight="1" thickBot="1" x14ac:dyDescent="0.25">
      <c r="A17" s="143">
        <v>7</v>
      </c>
      <c r="B17" s="20" t="s">
        <v>142</v>
      </c>
      <c r="C17" s="327"/>
      <c r="D17" s="328"/>
      <c r="E17" s="327"/>
      <c r="F17" s="328"/>
      <c r="G17" s="327"/>
      <c r="H17" s="328"/>
      <c r="I17" s="327"/>
      <c r="J17" s="329"/>
    </row>
    <row r="18" spans="1:10" x14ac:dyDescent="0.2">
      <c r="A18"/>
    </row>
    <row r="19" spans="1:10" ht="18" x14ac:dyDescent="0.25">
      <c r="A19" s="442" t="s">
        <v>225</v>
      </c>
      <c r="B19" s="442"/>
      <c r="C19" s="442"/>
      <c r="D19" s="442"/>
      <c r="E19" s="442"/>
      <c r="F19" s="442"/>
      <c r="G19" s="442"/>
      <c r="H19" s="442"/>
      <c r="I19" s="442"/>
      <c r="J19" s="442"/>
    </row>
    <row r="20" spans="1:10" ht="18" x14ac:dyDescent="0.25">
      <c r="A20" s="433" t="str">
        <f>A4</f>
        <v>ΗΜΕΡΟΜΗΝΙΑ: 29/10/2013</v>
      </c>
      <c r="B20" s="433"/>
      <c r="C20" s="433"/>
      <c r="D20" s="433"/>
      <c r="E20" s="434"/>
      <c r="F20" s="434"/>
      <c r="G20" s="434"/>
      <c r="H20" s="27"/>
      <c r="I20" s="7"/>
      <c r="J20" s="7"/>
    </row>
    <row r="21" spans="1:10" ht="13.5" thickBot="1" x14ac:dyDescent="0.25">
      <c r="B21" s="2"/>
    </row>
    <row r="22" spans="1:10" x14ac:dyDescent="0.2">
      <c r="A22" s="425" t="s">
        <v>0</v>
      </c>
      <c r="B22" s="409" t="s">
        <v>1</v>
      </c>
      <c r="C22" s="419" t="s">
        <v>222</v>
      </c>
      <c r="D22" s="443"/>
      <c r="E22" s="443"/>
      <c r="F22" s="443"/>
      <c r="G22" s="443"/>
      <c r="H22" s="443"/>
      <c r="I22" s="443"/>
      <c r="J22" s="444"/>
    </row>
    <row r="23" spans="1:10" ht="40.5" customHeight="1" x14ac:dyDescent="0.2">
      <c r="A23" s="426"/>
      <c r="B23" s="410"/>
      <c r="C23" s="413" t="str">
        <f>ΓΑΛΑΚΤΟΚΟΜΙΚΑ!C7</f>
        <v>ΥΠΕΡΑΓΟΡΑ ΛΙΤΣΑ ΒΑΡΩΣΙΩΝ 101, 5522 ΒΡΥΣΟΥΛΛΕΣ</v>
      </c>
      <c r="D23" s="414"/>
      <c r="E23" s="413" t="str">
        <f>ΓΑΛΑΚΤΟΚΟΜΙΚΑ!E7</f>
        <v>ΥΠΕΡΑΓΟΡΑ  ΞΕΝΗΣ ΣΑΛΑΜΙΝΟΣ 81, 5282 ΠΑΡΑΛΙΜΝΙ</v>
      </c>
      <c r="F23" s="414"/>
      <c r="G23" s="413" t="str">
        <f>ΓΑΛΑΚΤΟΚΟΜΙΚΑ!G7</f>
        <v>ΛΑΪΚΗ ΑΓΟΡΑ ΠΟΤΑΜΟΣ ΔΗΜΗΤΡΑΣ 39, 5282 ΠΑΛΑΛΙΜΝΙ</v>
      </c>
      <c r="H23" s="414"/>
      <c r="I23" s="413" t="str">
        <f>ΓΑΛΑΚΤΟΚΟΜΙΚΑ!I7</f>
        <v>ΥΠΕΡΑΓΟΡΑ  Δ&amp;Α ΛΑΖΑΡΗ, 28ης ΟΚΤΩΒΡΙΟΥ 13, ΛΙΟΠΕΤΡΙ</v>
      </c>
      <c r="J23" s="417"/>
    </row>
    <row r="24" spans="1:10" ht="35.25" customHeight="1" x14ac:dyDescent="0.2">
      <c r="A24" s="426"/>
      <c r="B24" s="410"/>
      <c r="C24" s="415"/>
      <c r="D24" s="416"/>
      <c r="E24" s="415"/>
      <c r="F24" s="416"/>
      <c r="G24" s="415"/>
      <c r="H24" s="416"/>
      <c r="I24" s="415"/>
      <c r="J24" s="418"/>
    </row>
    <row r="25" spans="1:10" x14ac:dyDescent="0.2">
      <c r="A25" s="426"/>
      <c r="B25" s="410"/>
      <c r="C25" s="428" t="s">
        <v>2</v>
      </c>
      <c r="D25" s="429"/>
      <c r="E25" s="428" t="s">
        <v>2</v>
      </c>
      <c r="F25" s="429"/>
      <c r="G25" s="428" t="s">
        <v>2</v>
      </c>
      <c r="H25" s="429"/>
      <c r="I25" s="428" t="s">
        <v>2</v>
      </c>
      <c r="J25" s="430"/>
    </row>
    <row r="26" spans="1:10" x14ac:dyDescent="0.2">
      <c r="A26" s="427"/>
      <c r="B26" s="411"/>
      <c r="C26" s="405" t="s">
        <v>3</v>
      </c>
      <c r="D26" s="406"/>
      <c r="E26" s="405" t="s">
        <v>3</v>
      </c>
      <c r="F26" s="406"/>
      <c r="G26" s="405" t="s">
        <v>3</v>
      </c>
      <c r="H26" s="406"/>
      <c r="I26" s="405" t="s">
        <v>3</v>
      </c>
      <c r="J26" s="408"/>
    </row>
    <row r="27" spans="1:10" ht="17.25" customHeight="1" x14ac:dyDescent="0.2">
      <c r="A27" s="115">
        <v>1</v>
      </c>
      <c r="B27" s="128" t="s">
        <v>257</v>
      </c>
      <c r="C27" s="97">
        <v>1.99</v>
      </c>
      <c r="D27" s="98"/>
      <c r="E27" s="97"/>
      <c r="F27" s="98"/>
      <c r="G27" s="97">
        <v>2.42</v>
      </c>
      <c r="H27" s="98"/>
      <c r="I27" s="97">
        <v>2.25</v>
      </c>
      <c r="J27" s="241" t="s">
        <v>258</v>
      </c>
    </row>
    <row r="28" spans="1:10" ht="17.25" customHeight="1" x14ac:dyDescent="0.2">
      <c r="A28" s="115">
        <v>2</v>
      </c>
      <c r="B28" s="113" t="s">
        <v>285</v>
      </c>
      <c r="C28" s="319"/>
      <c r="D28" s="320"/>
      <c r="E28" s="319">
        <v>3.09</v>
      </c>
      <c r="F28" s="320"/>
      <c r="G28" s="319">
        <v>3.15</v>
      </c>
      <c r="H28" s="320"/>
      <c r="I28" s="319">
        <v>3.28</v>
      </c>
      <c r="J28" s="321"/>
    </row>
    <row r="29" spans="1:10" ht="17.25" customHeight="1" x14ac:dyDescent="0.2">
      <c r="A29" s="115">
        <v>3</v>
      </c>
      <c r="B29" s="113" t="s">
        <v>143</v>
      </c>
      <c r="C29" s="319">
        <v>1.98</v>
      </c>
      <c r="D29" s="320"/>
      <c r="E29" s="319">
        <v>1.98</v>
      </c>
      <c r="F29" s="320"/>
      <c r="G29" s="319"/>
      <c r="H29" s="320"/>
      <c r="I29" s="319">
        <v>1.98</v>
      </c>
      <c r="J29" s="321"/>
    </row>
    <row r="30" spans="1:10" ht="17.25" customHeight="1" x14ac:dyDescent="0.2">
      <c r="A30" s="366">
        <v>4</v>
      </c>
      <c r="B30" s="367" t="s">
        <v>340</v>
      </c>
      <c r="C30" s="97"/>
      <c r="D30" s="98"/>
      <c r="E30" s="97">
        <v>3.18</v>
      </c>
      <c r="F30" s="98"/>
      <c r="G30" s="97">
        <v>3.05</v>
      </c>
      <c r="H30" s="98"/>
      <c r="I30" s="97">
        <v>3.17</v>
      </c>
      <c r="J30" s="241"/>
    </row>
    <row r="31" spans="1:10" ht="17.25" customHeight="1" x14ac:dyDescent="0.2">
      <c r="A31" s="115">
        <v>5</v>
      </c>
      <c r="B31" s="131" t="s">
        <v>144</v>
      </c>
      <c r="C31" s="319"/>
      <c r="D31" s="320"/>
      <c r="E31" s="319">
        <v>4.43</v>
      </c>
      <c r="F31" s="320"/>
      <c r="G31" s="319">
        <v>4.0199999999999996</v>
      </c>
      <c r="H31" s="320"/>
      <c r="I31" s="319">
        <v>4.3499999999999996</v>
      </c>
      <c r="J31" s="321"/>
    </row>
    <row r="32" spans="1:10" ht="17.25" customHeight="1" x14ac:dyDescent="0.2">
      <c r="A32" s="115">
        <v>6</v>
      </c>
      <c r="B32" s="131" t="s">
        <v>145</v>
      </c>
      <c r="C32" s="319"/>
      <c r="D32" s="320"/>
      <c r="E32" s="319">
        <v>2.75</v>
      </c>
      <c r="F32" s="320" t="s">
        <v>258</v>
      </c>
      <c r="G32" s="319"/>
      <c r="H32" s="320"/>
      <c r="I32" s="319">
        <v>3.2</v>
      </c>
      <c r="J32" s="321"/>
    </row>
    <row r="33" spans="1:10" ht="17.25" customHeight="1" x14ac:dyDescent="0.2">
      <c r="A33" s="115">
        <v>7</v>
      </c>
      <c r="B33" s="128" t="s">
        <v>146</v>
      </c>
      <c r="C33" s="95">
        <v>7.93</v>
      </c>
      <c r="D33" s="96"/>
      <c r="E33" s="95">
        <v>7.55</v>
      </c>
      <c r="F33" s="96"/>
      <c r="G33" s="95">
        <v>7.49</v>
      </c>
      <c r="H33" s="96"/>
      <c r="I33" s="95">
        <v>7.5</v>
      </c>
      <c r="J33" s="242"/>
    </row>
    <row r="34" spans="1:10" ht="17.25" customHeight="1" thickBot="1" x14ac:dyDescent="0.25">
      <c r="A34" s="141">
        <v>8</v>
      </c>
      <c r="B34" s="134" t="s">
        <v>282</v>
      </c>
      <c r="C34" s="99"/>
      <c r="D34" s="100"/>
      <c r="E34" s="99">
        <v>5.35</v>
      </c>
      <c r="F34" s="100"/>
      <c r="G34" s="99"/>
      <c r="H34" s="100"/>
      <c r="I34" s="99">
        <v>5.29</v>
      </c>
      <c r="J34" s="243"/>
    </row>
    <row r="35" spans="1:10" x14ac:dyDescent="0.2">
      <c r="I35" s="144" t="s">
        <v>99</v>
      </c>
    </row>
    <row r="36" spans="1:10" x14ac:dyDescent="0.2">
      <c r="B36" s="412" t="s">
        <v>123</v>
      </c>
      <c r="C36" s="412"/>
      <c r="D36" s="412"/>
      <c r="E36" s="412"/>
      <c r="F36" s="412"/>
      <c r="G36" s="412"/>
      <c r="H36" s="412"/>
      <c r="I36" s="412"/>
      <c r="J36" s="412"/>
    </row>
    <row r="37" spans="1:10" x14ac:dyDescent="0.2">
      <c r="B37" s="404" t="s">
        <v>124</v>
      </c>
      <c r="C37" s="404"/>
      <c r="D37" s="404"/>
      <c r="E37" s="404"/>
      <c r="F37" s="404"/>
      <c r="G37" s="404"/>
      <c r="H37" s="404"/>
      <c r="I37" s="404"/>
      <c r="J37" s="404"/>
    </row>
    <row r="38" spans="1:10" x14ac:dyDescent="0.2">
      <c r="B38" s="431" t="s">
        <v>121</v>
      </c>
      <c r="C38" s="431"/>
      <c r="D38" s="431"/>
      <c r="E38" s="431"/>
      <c r="F38" s="431"/>
      <c r="G38" s="431"/>
      <c r="H38" s="431"/>
      <c r="I38" s="431"/>
      <c r="J38" s="431"/>
    </row>
    <row r="39" spans="1:10" x14ac:dyDescent="0.2">
      <c r="B39" s="446"/>
      <c r="C39" s="446"/>
      <c r="D39" s="446"/>
      <c r="E39" s="446"/>
      <c r="F39" s="446"/>
      <c r="G39" s="446"/>
      <c r="H39" s="446"/>
      <c r="I39" s="446"/>
      <c r="J39" s="446"/>
    </row>
  </sheetData>
  <sheetProtection password="CD07" sheet="1"/>
  <mergeCells count="39">
    <mergeCell ref="B39:J39"/>
    <mergeCell ref="B36:J36"/>
    <mergeCell ref="B37:J37"/>
    <mergeCell ref="B38:J38"/>
    <mergeCell ref="C26:D26"/>
    <mergeCell ref="E26:F26"/>
    <mergeCell ref="I26:J26"/>
    <mergeCell ref="C22:J22"/>
    <mergeCell ref="E23:F24"/>
    <mergeCell ref="I23:J24"/>
    <mergeCell ref="A1:B1"/>
    <mergeCell ref="B6:B10"/>
    <mergeCell ref="A6:A10"/>
    <mergeCell ref="E10:F10"/>
    <mergeCell ref="C10:D10"/>
    <mergeCell ref="C9:D9"/>
    <mergeCell ref="A3:K3"/>
    <mergeCell ref="C6:J6"/>
    <mergeCell ref="A4:I4"/>
    <mergeCell ref="I7:J8"/>
    <mergeCell ref="G7:H8"/>
    <mergeCell ref="E7:F8"/>
    <mergeCell ref="C7:D8"/>
    <mergeCell ref="E25:F25"/>
    <mergeCell ref="I9:J9"/>
    <mergeCell ref="A20:G20"/>
    <mergeCell ref="G9:H9"/>
    <mergeCell ref="A19:J19"/>
    <mergeCell ref="E9:F9"/>
    <mergeCell ref="G10:H10"/>
    <mergeCell ref="I10:J10"/>
    <mergeCell ref="A22:A26"/>
    <mergeCell ref="G25:H25"/>
    <mergeCell ref="C25:D25"/>
    <mergeCell ref="I25:J25"/>
    <mergeCell ref="B22:B26"/>
    <mergeCell ref="G26:H26"/>
    <mergeCell ref="G23:H24"/>
    <mergeCell ref="C23:D24"/>
  </mergeCells>
  <phoneticPr fontId="0" type="noConversion"/>
  <dataValidations count="1">
    <dataValidation type="list" allowBlank="1" showErrorMessage="1" error="Καταχώρηση μόνο προσφορών" sqref="D11:D17 F11:F17 H11:H17 J11:J17 D27:D34 F27:F34 H27:H34 J27:J34">
      <formula1>$AA$1:$AA$2</formula1>
    </dataValidation>
  </dataValidations>
  <printOptions horizontalCentered="1"/>
  <pageMargins left="0.27559055118110237" right="0.39370078740157483" top="0.31496062992125984" bottom="0.19685039370078741" header="0.19685039370078741" footer="0.19685039370078741"/>
  <pageSetup paperSize="9" scale="84" orientation="landscape" r:id="rId1"/>
  <headerFooter alignWithMargins="0">
    <oddHeader>&amp;R&amp;P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A46"/>
  <sheetViews>
    <sheetView zoomScale="70" zoomScaleNormal="70" zoomScaleSheetLayoutView="55" workbookViewId="0">
      <selection activeCell="G41" sqref="G41"/>
    </sheetView>
  </sheetViews>
  <sheetFormatPr defaultRowHeight="12.75" x14ac:dyDescent="0.2"/>
  <cols>
    <col min="1" max="1" width="4" style="1" customWidth="1"/>
    <col min="2" max="2" width="73.28515625" customWidth="1"/>
    <col min="3" max="3" width="15.7109375" customWidth="1"/>
    <col min="4" max="4" width="1.85546875" customWidth="1"/>
    <col min="5" max="5" width="15.7109375" customWidth="1"/>
    <col min="6" max="6" width="1.85546875" customWidth="1"/>
    <col min="7" max="7" width="15.7109375" customWidth="1"/>
    <col min="8" max="8" width="1.85546875" customWidth="1"/>
    <col min="9" max="9" width="15.7109375" customWidth="1"/>
    <col min="10" max="10" width="1.85546875" customWidth="1"/>
    <col min="27" max="27" width="0" hidden="1" customWidth="1"/>
  </cols>
  <sheetData>
    <row r="1" spans="1:27" x14ac:dyDescent="0.2">
      <c r="B1" s="1" t="str">
        <f>ΑΡΤΟΠΟΙΗΤΙΚΑ!A1</f>
        <v>Αρ. Φακ. 13.27.31/8</v>
      </c>
      <c r="AA1" s="1" t="s">
        <v>258</v>
      </c>
    </row>
    <row r="2" spans="1:27" x14ac:dyDescent="0.2">
      <c r="B2" s="1"/>
      <c r="AA2" s="1"/>
    </row>
    <row r="3" spans="1:27" ht="18" x14ac:dyDescent="0.25">
      <c r="A3" s="137" t="s">
        <v>226</v>
      </c>
      <c r="B3" s="137"/>
      <c r="C3" s="137"/>
      <c r="D3" s="137"/>
    </row>
    <row r="4" spans="1:27" ht="15.75" x14ac:dyDescent="0.25">
      <c r="A4" s="135" t="str">
        <f>'ΜΑΚΑΡ  ΑΛΕΥΡ ΔΗΜΗΤΡ ΠΑΙΔ ΤΡΟΦΕΣ'!A4:I4</f>
        <v>ΗΜΕΡΟΜΗΝΙΑ: 29/10/2013</v>
      </c>
      <c r="B4" s="135"/>
      <c r="C4" s="135"/>
      <c r="D4" s="135"/>
      <c r="E4" s="27"/>
      <c r="F4" s="27"/>
      <c r="G4" s="27"/>
      <c r="H4" s="27"/>
      <c r="I4" s="27"/>
      <c r="J4" s="27"/>
    </row>
    <row r="5" spans="1:27" ht="13.5" thickBot="1" x14ac:dyDescent="0.25">
      <c r="B5" s="2"/>
    </row>
    <row r="6" spans="1:27" x14ac:dyDescent="0.2">
      <c r="A6" s="425" t="s">
        <v>0</v>
      </c>
      <c r="B6" s="409" t="s">
        <v>1</v>
      </c>
      <c r="C6" s="419" t="s">
        <v>222</v>
      </c>
      <c r="D6" s="443"/>
      <c r="E6" s="443"/>
      <c r="F6" s="443"/>
      <c r="G6" s="443"/>
      <c r="H6" s="443"/>
      <c r="I6" s="443"/>
      <c r="J6" s="444"/>
    </row>
    <row r="7" spans="1:27" ht="40.5" customHeight="1" x14ac:dyDescent="0.2">
      <c r="A7" s="426"/>
      <c r="B7" s="410"/>
      <c r="C7" s="413" t="str">
        <f>ΓΑΛΑΚΤΟΚΟΜΙΚΑ!C7</f>
        <v>ΥΠΕΡΑΓΟΡΑ ΛΙΤΣΑ ΒΑΡΩΣΙΩΝ 101, 5522 ΒΡΥΣΟΥΛΛΕΣ</v>
      </c>
      <c r="D7" s="414"/>
      <c r="E7" s="413" t="str">
        <f>ΓΑΛΑΚΤΟΚΟΜΙΚΑ!E7</f>
        <v>ΥΠΕΡΑΓΟΡΑ  ΞΕΝΗΣ ΣΑΛΑΜΙΝΟΣ 81, 5282 ΠΑΡΑΛΙΜΝΙ</v>
      </c>
      <c r="F7" s="414"/>
      <c r="G7" s="413" t="str">
        <f>ΓΑΛΑΚΤΟΚΟΜΙΚΑ!G7</f>
        <v>ΛΑΪΚΗ ΑΓΟΡΑ ΠΟΤΑΜΟΣ ΔΗΜΗΤΡΑΣ 39, 5282 ΠΑΛΑΛΙΜΝΙ</v>
      </c>
      <c r="H7" s="414"/>
      <c r="I7" s="413" t="str">
        <f>ΓΑΛΑΚΤΟΚΟΜΙΚΑ!I7</f>
        <v>ΥΠΕΡΑΓΟΡΑ  Δ&amp;Α ΛΑΖΑΡΗ, 28ης ΟΚΤΩΒΡΙΟΥ 13, ΛΙΟΠΕΤΡΙ</v>
      </c>
      <c r="J7" s="417"/>
    </row>
    <row r="8" spans="1:27" ht="35.25" customHeight="1" x14ac:dyDescent="0.2">
      <c r="A8" s="426"/>
      <c r="B8" s="410"/>
      <c r="C8" s="415"/>
      <c r="D8" s="416"/>
      <c r="E8" s="415"/>
      <c r="F8" s="416"/>
      <c r="G8" s="415"/>
      <c r="H8" s="416"/>
      <c r="I8" s="415"/>
      <c r="J8" s="418"/>
    </row>
    <row r="9" spans="1:27" x14ac:dyDescent="0.2">
      <c r="A9" s="426"/>
      <c r="B9" s="410"/>
      <c r="C9" s="428" t="s">
        <v>2</v>
      </c>
      <c r="D9" s="429"/>
      <c r="E9" s="428" t="s">
        <v>2</v>
      </c>
      <c r="F9" s="429"/>
      <c r="G9" s="428" t="s">
        <v>2</v>
      </c>
      <c r="H9" s="429"/>
      <c r="I9" s="428" t="s">
        <v>2</v>
      </c>
      <c r="J9" s="430"/>
    </row>
    <row r="10" spans="1:27" x14ac:dyDescent="0.2">
      <c r="A10" s="427"/>
      <c r="B10" s="411"/>
      <c r="C10" s="405" t="s">
        <v>3</v>
      </c>
      <c r="D10" s="406"/>
      <c r="E10" s="405" t="s">
        <v>3</v>
      </c>
      <c r="F10" s="406"/>
      <c r="G10" s="405" t="s">
        <v>3</v>
      </c>
      <c r="H10" s="406"/>
      <c r="I10" s="405" t="s">
        <v>3</v>
      </c>
      <c r="J10" s="408"/>
    </row>
    <row r="11" spans="1:27" ht="16.5" customHeight="1" x14ac:dyDescent="0.2">
      <c r="A11" s="14">
        <v>1</v>
      </c>
      <c r="B11" s="113" t="s">
        <v>156</v>
      </c>
      <c r="C11" s="319">
        <v>3.82</v>
      </c>
      <c r="D11" s="320"/>
      <c r="E11" s="319">
        <v>3.58</v>
      </c>
      <c r="F11" s="320"/>
      <c r="G11" s="319"/>
      <c r="H11" s="320"/>
      <c r="I11" s="319"/>
      <c r="J11" s="321"/>
    </row>
    <row r="12" spans="1:27" ht="16.5" customHeight="1" x14ac:dyDescent="0.2">
      <c r="A12" s="14">
        <v>2</v>
      </c>
      <c r="B12" s="113" t="s">
        <v>356</v>
      </c>
      <c r="C12" s="319"/>
      <c r="D12" s="320"/>
      <c r="E12" s="319">
        <v>2.4</v>
      </c>
      <c r="F12" s="320"/>
      <c r="G12" s="319">
        <v>2.33</v>
      </c>
      <c r="H12" s="320"/>
      <c r="I12" s="319">
        <v>2.35</v>
      </c>
      <c r="J12" s="321"/>
    </row>
    <row r="13" spans="1:27" ht="16.5" customHeight="1" x14ac:dyDescent="0.2">
      <c r="A13" s="14">
        <v>3</v>
      </c>
      <c r="B13" s="113" t="s">
        <v>155</v>
      </c>
      <c r="C13" s="319"/>
      <c r="D13" s="320"/>
      <c r="E13" s="319">
        <v>2.99</v>
      </c>
      <c r="F13" s="320"/>
      <c r="G13" s="319">
        <v>2.82</v>
      </c>
      <c r="H13" s="320"/>
      <c r="I13" s="319">
        <v>3</v>
      </c>
      <c r="J13" s="321"/>
    </row>
    <row r="14" spans="1:27" ht="16.5" customHeight="1" x14ac:dyDescent="0.2">
      <c r="A14" s="14">
        <v>4</v>
      </c>
      <c r="B14" s="128" t="s">
        <v>154</v>
      </c>
      <c r="C14" s="97"/>
      <c r="D14" s="98"/>
      <c r="E14" s="97">
        <v>2</v>
      </c>
      <c r="F14" s="98"/>
      <c r="G14" s="97"/>
      <c r="H14" s="98"/>
      <c r="I14" s="97"/>
      <c r="J14" s="241"/>
    </row>
    <row r="15" spans="1:27" ht="16.5" customHeight="1" x14ac:dyDescent="0.2">
      <c r="A15" s="14">
        <v>5</v>
      </c>
      <c r="B15" s="113" t="s">
        <v>153</v>
      </c>
      <c r="C15" s="319"/>
      <c r="D15" s="320"/>
      <c r="E15" s="319">
        <v>2.1</v>
      </c>
      <c r="F15" s="320"/>
      <c r="G15" s="319">
        <v>1.99</v>
      </c>
      <c r="H15" s="320"/>
      <c r="I15" s="319">
        <v>2.25</v>
      </c>
      <c r="J15" s="321"/>
    </row>
    <row r="16" spans="1:27" ht="16.5" customHeight="1" x14ac:dyDescent="0.2">
      <c r="A16" s="14">
        <v>6</v>
      </c>
      <c r="B16" s="131" t="s">
        <v>152</v>
      </c>
      <c r="C16" s="319"/>
      <c r="D16" s="320"/>
      <c r="E16" s="319"/>
      <c r="F16" s="320"/>
      <c r="G16" s="319"/>
      <c r="H16" s="320"/>
      <c r="I16" s="319"/>
      <c r="J16" s="321"/>
    </row>
    <row r="17" spans="1:10" ht="16.5" customHeight="1" x14ac:dyDescent="0.2">
      <c r="A17" s="14">
        <v>7</v>
      </c>
      <c r="B17" s="113" t="s">
        <v>147</v>
      </c>
      <c r="C17" s="319"/>
      <c r="D17" s="320"/>
      <c r="E17" s="319">
        <v>2.14</v>
      </c>
      <c r="F17" s="320"/>
      <c r="G17" s="319">
        <v>2.12</v>
      </c>
      <c r="H17" s="320"/>
      <c r="I17" s="319">
        <v>2.19</v>
      </c>
      <c r="J17" s="321"/>
    </row>
    <row r="18" spans="1:10" ht="16.5" customHeight="1" x14ac:dyDescent="0.2">
      <c r="A18" s="14">
        <v>8</v>
      </c>
      <c r="B18" s="113" t="s">
        <v>151</v>
      </c>
      <c r="C18" s="319">
        <v>3.93</v>
      </c>
      <c r="D18" s="320"/>
      <c r="E18" s="319">
        <v>3.5</v>
      </c>
      <c r="F18" s="320"/>
      <c r="G18" s="319">
        <v>3.57</v>
      </c>
      <c r="H18" s="320"/>
      <c r="I18" s="319">
        <v>3.59</v>
      </c>
      <c r="J18" s="321"/>
    </row>
    <row r="19" spans="1:10" ht="16.5" customHeight="1" x14ac:dyDescent="0.2">
      <c r="A19" s="14">
        <v>9</v>
      </c>
      <c r="B19" s="113" t="s">
        <v>150</v>
      </c>
      <c r="C19" s="319"/>
      <c r="D19" s="320"/>
      <c r="E19" s="319"/>
      <c r="F19" s="320"/>
      <c r="G19" s="319"/>
      <c r="H19" s="320"/>
      <c r="I19" s="319"/>
      <c r="J19" s="321"/>
    </row>
    <row r="20" spans="1:10" ht="16.5" customHeight="1" x14ac:dyDescent="0.2">
      <c r="A20" s="14">
        <v>10</v>
      </c>
      <c r="B20" s="131" t="s">
        <v>149</v>
      </c>
      <c r="C20" s="319"/>
      <c r="D20" s="320"/>
      <c r="E20" s="319">
        <v>5.51</v>
      </c>
      <c r="F20" s="320"/>
      <c r="G20" s="319">
        <v>5.2</v>
      </c>
      <c r="H20" s="320"/>
      <c r="I20" s="319"/>
      <c r="J20" s="321"/>
    </row>
    <row r="21" spans="1:10" ht="16.5" customHeight="1" x14ac:dyDescent="0.2">
      <c r="A21" s="14">
        <v>11</v>
      </c>
      <c r="B21" s="131" t="s">
        <v>148</v>
      </c>
      <c r="C21" s="95"/>
      <c r="D21" s="96"/>
      <c r="E21" s="95">
        <v>3.05</v>
      </c>
      <c r="F21" s="96"/>
      <c r="G21" s="95">
        <v>2.88</v>
      </c>
      <c r="H21" s="96"/>
      <c r="I21" s="95"/>
      <c r="J21" s="242"/>
    </row>
    <row r="22" spans="1:10" ht="16.5" customHeight="1" thickBot="1" x14ac:dyDescent="0.25">
      <c r="A22" s="143">
        <v>12</v>
      </c>
      <c r="B22" s="134" t="s">
        <v>264</v>
      </c>
      <c r="C22" s="327"/>
      <c r="D22" s="328"/>
      <c r="E22" s="327"/>
      <c r="F22" s="328"/>
      <c r="G22" s="327"/>
      <c r="H22" s="328"/>
      <c r="I22" s="327"/>
      <c r="J22" s="329"/>
    </row>
    <row r="23" spans="1:10" x14ac:dyDescent="0.2">
      <c r="A23" s="3"/>
      <c r="B23" s="4"/>
      <c r="C23" s="30"/>
      <c r="D23" s="30"/>
      <c r="E23" s="30"/>
      <c r="F23" s="30"/>
      <c r="G23" s="30"/>
      <c r="H23" s="30"/>
      <c r="I23" s="30"/>
      <c r="J23" s="30"/>
    </row>
    <row r="24" spans="1:10" ht="18" x14ac:dyDescent="0.25">
      <c r="A24" s="445" t="s">
        <v>227</v>
      </c>
      <c r="B24" s="445"/>
      <c r="C24" s="445"/>
      <c r="D24" s="445"/>
      <c r="E24" s="445"/>
      <c r="F24" s="445"/>
      <c r="G24" s="445"/>
    </row>
    <row r="25" spans="1:10" ht="18" x14ac:dyDescent="0.25">
      <c r="A25" s="135" t="str">
        <f>A4</f>
        <v>ΗΜΕΡΟΜΗΝΙΑ: 29/10/2013</v>
      </c>
      <c r="B25" s="135"/>
      <c r="C25" s="135"/>
      <c r="D25" s="135"/>
      <c r="E25" s="27"/>
      <c r="F25" s="27"/>
      <c r="G25" s="27"/>
      <c r="H25" s="27"/>
      <c r="I25" s="7"/>
      <c r="J25" s="7"/>
    </row>
    <row r="26" spans="1:10" ht="13.5" thickBot="1" x14ac:dyDescent="0.25">
      <c r="B26" s="2"/>
    </row>
    <row r="27" spans="1:10" x14ac:dyDescent="0.2">
      <c r="A27" s="425" t="s">
        <v>0</v>
      </c>
      <c r="B27" s="409" t="s">
        <v>1</v>
      </c>
      <c r="C27" s="419" t="s">
        <v>222</v>
      </c>
      <c r="D27" s="443"/>
      <c r="E27" s="443"/>
      <c r="F27" s="443"/>
      <c r="G27" s="443"/>
      <c r="H27" s="443"/>
      <c r="I27" s="443"/>
      <c r="J27" s="444"/>
    </row>
    <row r="28" spans="1:10" ht="40.5" customHeight="1" x14ac:dyDescent="0.2">
      <c r="A28" s="426"/>
      <c r="B28" s="410"/>
      <c r="C28" s="413" t="str">
        <f>ΓΑΛΑΚΤΟΚΟΜΙΚΑ!C7</f>
        <v>ΥΠΕΡΑΓΟΡΑ ΛΙΤΣΑ ΒΑΡΩΣΙΩΝ 101, 5522 ΒΡΥΣΟΥΛΛΕΣ</v>
      </c>
      <c r="D28" s="414"/>
      <c r="E28" s="413" t="str">
        <f>ΓΑΛΑΚΤΟΚΟΜΙΚΑ!E7</f>
        <v>ΥΠΕΡΑΓΟΡΑ  ΞΕΝΗΣ ΣΑΛΑΜΙΝΟΣ 81, 5282 ΠΑΡΑΛΙΜΝΙ</v>
      </c>
      <c r="F28" s="414"/>
      <c r="G28" s="413" t="str">
        <f>ΓΑΛΑΚΤΟΚΟΜΙΚΑ!G7</f>
        <v>ΛΑΪΚΗ ΑΓΟΡΑ ΠΟΤΑΜΟΣ ΔΗΜΗΤΡΑΣ 39, 5282 ΠΑΛΑΛΙΜΝΙ</v>
      </c>
      <c r="H28" s="414"/>
      <c r="I28" s="413" t="str">
        <f>ΓΑΛΑΚΤΟΚΟΜΙΚΑ!I7</f>
        <v>ΥΠΕΡΑΓΟΡΑ  Δ&amp;Α ΛΑΖΑΡΗ, 28ης ΟΚΤΩΒΡΙΟΥ 13, ΛΙΟΠΕΤΡΙ</v>
      </c>
      <c r="J28" s="417"/>
    </row>
    <row r="29" spans="1:10" ht="35.25" customHeight="1" x14ac:dyDescent="0.2">
      <c r="A29" s="426"/>
      <c r="B29" s="410"/>
      <c r="C29" s="415"/>
      <c r="D29" s="416"/>
      <c r="E29" s="415"/>
      <c r="F29" s="416"/>
      <c r="G29" s="415"/>
      <c r="H29" s="416"/>
      <c r="I29" s="415"/>
      <c r="J29" s="418"/>
    </row>
    <row r="30" spans="1:10" x14ac:dyDescent="0.2">
      <c r="A30" s="426"/>
      <c r="B30" s="410"/>
      <c r="C30" s="428" t="s">
        <v>2</v>
      </c>
      <c r="D30" s="429"/>
      <c r="E30" s="428" t="s">
        <v>2</v>
      </c>
      <c r="F30" s="429"/>
      <c r="G30" s="428" t="s">
        <v>2</v>
      </c>
      <c r="H30" s="429"/>
      <c r="I30" s="428" t="s">
        <v>2</v>
      </c>
      <c r="J30" s="430"/>
    </row>
    <row r="31" spans="1:10" x14ac:dyDescent="0.2">
      <c r="A31" s="427"/>
      <c r="B31" s="411"/>
      <c r="C31" s="405" t="s">
        <v>3</v>
      </c>
      <c r="D31" s="406"/>
      <c r="E31" s="405" t="s">
        <v>3</v>
      </c>
      <c r="F31" s="406"/>
      <c r="G31" s="405" t="s">
        <v>3</v>
      </c>
      <c r="H31" s="406"/>
      <c r="I31" s="405" t="s">
        <v>3</v>
      </c>
      <c r="J31" s="408"/>
    </row>
    <row r="32" spans="1:10" ht="21.75" customHeight="1" x14ac:dyDescent="0.2">
      <c r="A32" s="14">
        <v>1</v>
      </c>
      <c r="B32" s="113" t="s">
        <v>241</v>
      </c>
      <c r="C32" s="319"/>
      <c r="D32" s="320"/>
      <c r="E32" s="319">
        <v>5.83</v>
      </c>
      <c r="F32" s="320"/>
      <c r="G32" s="319"/>
      <c r="H32" s="320"/>
      <c r="I32" s="319">
        <v>5.75</v>
      </c>
      <c r="J32" s="321"/>
    </row>
    <row r="33" spans="1:10" ht="21.75" customHeight="1" x14ac:dyDescent="0.2">
      <c r="A33" s="14">
        <v>2</v>
      </c>
      <c r="B33" s="113" t="s">
        <v>242</v>
      </c>
      <c r="C33" s="319">
        <v>4.47</v>
      </c>
      <c r="D33" s="320"/>
      <c r="E33" s="319">
        <v>3.55</v>
      </c>
      <c r="F33" s="320"/>
      <c r="G33" s="319">
        <v>3.65</v>
      </c>
      <c r="H33" s="320"/>
      <c r="I33" s="319"/>
      <c r="J33" s="321"/>
    </row>
    <row r="34" spans="1:10" ht="21.75" customHeight="1" x14ac:dyDescent="0.2">
      <c r="A34" s="14">
        <v>3</v>
      </c>
      <c r="B34" s="113" t="s">
        <v>243</v>
      </c>
      <c r="C34" s="319"/>
      <c r="D34" s="320"/>
      <c r="E34" s="319"/>
      <c r="F34" s="320"/>
      <c r="G34" s="319"/>
      <c r="H34" s="320"/>
      <c r="I34" s="319"/>
      <c r="J34" s="321"/>
    </row>
    <row r="35" spans="1:10" ht="21.75" customHeight="1" x14ac:dyDescent="0.2">
      <c r="A35" s="14">
        <v>4</v>
      </c>
      <c r="B35" s="113" t="s">
        <v>244</v>
      </c>
      <c r="C35" s="319"/>
      <c r="D35" s="320"/>
      <c r="E35" s="319">
        <v>6.2</v>
      </c>
      <c r="F35" s="320"/>
      <c r="G35" s="319"/>
      <c r="H35" s="320"/>
      <c r="I35" s="319"/>
      <c r="J35" s="321"/>
    </row>
    <row r="36" spans="1:10" ht="21.75" customHeight="1" x14ac:dyDescent="0.2">
      <c r="A36" s="14">
        <v>5</v>
      </c>
      <c r="B36" s="113" t="s">
        <v>245</v>
      </c>
      <c r="C36" s="319"/>
      <c r="D36" s="320"/>
      <c r="E36" s="319"/>
      <c r="F36" s="320"/>
      <c r="G36" s="319"/>
      <c r="H36" s="320"/>
      <c r="I36" s="319"/>
      <c r="J36" s="321"/>
    </row>
    <row r="37" spans="1:10" ht="21.75" customHeight="1" x14ac:dyDescent="0.2">
      <c r="A37" s="14">
        <v>6</v>
      </c>
      <c r="B37" s="113" t="s">
        <v>246</v>
      </c>
      <c r="C37" s="97">
        <v>3.15</v>
      </c>
      <c r="D37" s="98"/>
      <c r="E37" s="97"/>
      <c r="F37" s="98"/>
      <c r="G37" s="97"/>
      <c r="H37" s="98"/>
      <c r="I37" s="97"/>
      <c r="J37" s="241"/>
    </row>
    <row r="38" spans="1:10" ht="21.75" customHeight="1" x14ac:dyDescent="0.2">
      <c r="A38" s="14">
        <v>7</v>
      </c>
      <c r="B38" s="113" t="s">
        <v>357</v>
      </c>
      <c r="C38" s="97">
        <v>5.6</v>
      </c>
      <c r="D38" s="98"/>
      <c r="E38" s="97">
        <v>6.1</v>
      </c>
      <c r="F38" s="98"/>
      <c r="G38" s="97">
        <v>5.95</v>
      </c>
      <c r="H38" s="98"/>
      <c r="I38" s="97"/>
      <c r="J38" s="241"/>
    </row>
    <row r="39" spans="1:10" ht="21.75" customHeight="1" x14ac:dyDescent="0.2">
      <c r="A39" s="14">
        <v>8</v>
      </c>
      <c r="B39" s="113" t="s">
        <v>247</v>
      </c>
      <c r="C39" s="319"/>
      <c r="D39" s="320"/>
      <c r="E39" s="319"/>
      <c r="F39" s="320"/>
      <c r="G39" s="319"/>
      <c r="H39" s="320"/>
      <c r="I39" s="319"/>
      <c r="J39" s="321"/>
    </row>
    <row r="40" spans="1:10" ht="21.75" customHeight="1" x14ac:dyDescent="0.2">
      <c r="A40" s="14">
        <v>9</v>
      </c>
      <c r="B40" s="113" t="s">
        <v>248</v>
      </c>
      <c r="C40" s="319"/>
      <c r="D40" s="320"/>
      <c r="E40" s="319">
        <v>8.9499999999999993</v>
      </c>
      <c r="F40" s="320"/>
      <c r="G40" s="319">
        <v>8.89</v>
      </c>
      <c r="H40" s="320"/>
      <c r="I40" s="319"/>
      <c r="J40" s="321"/>
    </row>
    <row r="41" spans="1:10" ht="21.75" customHeight="1" thickBot="1" x14ac:dyDescent="0.25">
      <c r="A41" s="143">
        <v>10</v>
      </c>
      <c r="B41" s="145" t="s">
        <v>157</v>
      </c>
      <c r="C41" s="110">
        <v>2.4500000000000002</v>
      </c>
      <c r="D41" s="111"/>
      <c r="E41" s="110">
        <v>2.15</v>
      </c>
      <c r="F41" s="111"/>
      <c r="G41" s="110"/>
      <c r="H41" s="111"/>
      <c r="I41" s="110">
        <v>2.4300000000000002</v>
      </c>
      <c r="J41" s="244"/>
    </row>
    <row r="42" spans="1:10" x14ac:dyDescent="0.2">
      <c r="A42" s="3"/>
      <c r="B42" s="6"/>
      <c r="C42" s="30"/>
      <c r="D42" s="30"/>
      <c r="E42" s="30"/>
      <c r="F42" s="30"/>
      <c r="G42" s="30"/>
      <c r="H42" s="30"/>
      <c r="I42" s="30"/>
      <c r="J42" s="30"/>
    </row>
    <row r="43" spans="1:10" x14ac:dyDescent="0.2">
      <c r="B43" s="138" t="s">
        <v>123</v>
      </c>
      <c r="C43" s="138"/>
      <c r="D43" s="138"/>
      <c r="E43" s="138"/>
      <c r="F43" s="138"/>
      <c r="G43" s="138"/>
      <c r="H43" s="138"/>
      <c r="I43" s="138"/>
      <c r="J43" s="138"/>
    </row>
    <row r="44" spans="1:10" x14ac:dyDescent="0.2">
      <c r="B44" s="136" t="s">
        <v>124</v>
      </c>
      <c r="C44" s="136"/>
      <c r="D44" s="136"/>
      <c r="E44" s="136"/>
      <c r="F44" s="136"/>
      <c r="G44" s="136"/>
      <c r="H44" s="136"/>
      <c r="I44" s="136"/>
      <c r="J44" s="136"/>
    </row>
    <row r="45" spans="1:10" x14ac:dyDescent="0.2">
      <c r="B45" s="127" t="s">
        <v>121</v>
      </c>
      <c r="C45" s="127"/>
      <c r="D45" s="127"/>
      <c r="E45" s="127"/>
      <c r="F45" s="127"/>
      <c r="G45" s="127"/>
      <c r="H45" s="127"/>
      <c r="I45" s="127"/>
      <c r="J45" s="127"/>
    </row>
    <row r="46" spans="1:10" x14ac:dyDescent="0.2">
      <c r="B46" s="8"/>
      <c r="C46" s="8"/>
      <c r="D46" s="8"/>
      <c r="E46" s="8"/>
      <c r="F46" s="8"/>
      <c r="G46" s="8"/>
      <c r="H46" s="8"/>
      <c r="I46" s="8"/>
      <c r="J46" s="8"/>
    </row>
  </sheetData>
  <sheetProtection password="CD07" sheet="1"/>
  <mergeCells count="31">
    <mergeCell ref="B6:B10"/>
    <mergeCell ref="C31:D31"/>
    <mergeCell ref="A6:A10"/>
    <mergeCell ref="C6:J6"/>
    <mergeCell ref="G10:H10"/>
    <mergeCell ref="C9:D9"/>
    <mergeCell ref="G7:H8"/>
    <mergeCell ref="I9:J9"/>
    <mergeCell ref="G9:H9"/>
    <mergeCell ref="E10:F10"/>
    <mergeCell ref="C10:D10"/>
    <mergeCell ref="E7:F8"/>
    <mergeCell ref="E9:F9"/>
    <mergeCell ref="I10:J10"/>
    <mergeCell ref="B27:B31"/>
    <mergeCell ref="I7:J8"/>
    <mergeCell ref="C7:D8"/>
    <mergeCell ref="I28:J29"/>
    <mergeCell ref="C30:D30"/>
    <mergeCell ref="C27:J27"/>
    <mergeCell ref="G28:H29"/>
    <mergeCell ref="G31:H31"/>
    <mergeCell ref="A24:G24"/>
    <mergeCell ref="E28:F29"/>
    <mergeCell ref="E31:F31"/>
    <mergeCell ref="I31:J31"/>
    <mergeCell ref="G30:H30"/>
    <mergeCell ref="E30:F30"/>
    <mergeCell ref="A27:A31"/>
    <mergeCell ref="I30:J30"/>
    <mergeCell ref="C28:D29"/>
  </mergeCells>
  <phoneticPr fontId="0" type="noConversion"/>
  <dataValidations count="1">
    <dataValidation type="list" allowBlank="1" showErrorMessage="1" error="Καταχώρηση μόνο προσφορών" sqref="D11:D22 F11:F22 H11:H22 J11:J22 D32:D41 F32:F41 H32:H41 J32:J41">
      <formula1>$AA$1:$AA$2</formula1>
    </dataValidation>
  </dataValidations>
  <printOptions horizontalCentered="1"/>
  <pageMargins left="0.31496062992125984" right="0.35433070866141736" top="0.19685039370078741" bottom="0.19685039370078741" header="0.51181102362204722" footer="0.19685039370078741"/>
  <pageSetup paperSize="9" scale="70" orientation="landscape" r:id="rId1"/>
  <headerFooter alignWithMargins="0">
    <oddHeader>&amp;R&amp;P</oddHeader>
  </headerFooter>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49"/>
  <sheetViews>
    <sheetView zoomScale="70" zoomScaleNormal="70" workbookViewId="0">
      <selection activeCell="K24" sqref="K24"/>
    </sheetView>
  </sheetViews>
  <sheetFormatPr defaultRowHeight="12.75" x14ac:dyDescent="0.2"/>
  <cols>
    <col min="1" max="1" width="4" style="1" customWidth="1"/>
    <col min="2" max="2" width="62.42578125" customWidth="1"/>
    <col min="3" max="3" width="15.7109375" customWidth="1"/>
    <col min="4" max="4" width="1.85546875" customWidth="1"/>
    <col min="5" max="5" width="15.7109375" customWidth="1"/>
    <col min="6" max="6" width="1.85546875" customWidth="1"/>
    <col min="7" max="7" width="15.7109375" customWidth="1"/>
    <col min="8" max="8" width="1.85546875" customWidth="1"/>
    <col min="9" max="9" width="15.7109375" customWidth="1"/>
    <col min="10" max="10" width="1.85546875" customWidth="1"/>
  </cols>
  <sheetData>
    <row r="1" spans="1:27" x14ac:dyDescent="0.2">
      <c r="A1" s="422" t="str">
        <f>'ΑΛΑΝΤ ΠΑΡΑΓ ΚΡΕΑ ΕΛΑΙ ΣΠΟΡ'!B1</f>
        <v>Αρ. Φακ. 13.27.31/8</v>
      </c>
      <c r="B1" s="422"/>
      <c r="AA1" s="315" t="s">
        <v>258</v>
      </c>
    </row>
    <row r="2" spans="1:27" x14ac:dyDescent="0.2">
      <c r="B2" s="1"/>
      <c r="AA2" s="1"/>
    </row>
    <row r="3" spans="1:27" ht="18" x14ac:dyDescent="0.25">
      <c r="A3" s="447" t="s">
        <v>228</v>
      </c>
      <c r="B3" s="447"/>
      <c r="C3" s="447"/>
      <c r="D3" s="447"/>
      <c r="E3" s="447"/>
      <c r="F3" s="447"/>
      <c r="G3" s="447"/>
      <c r="H3" s="447"/>
      <c r="I3" s="447"/>
      <c r="J3" s="447"/>
    </row>
    <row r="4" spans="1:27" ht="15.75" x14ac:dyDescent="0.25">
      <c r="A4" s="433" t="str">
        <f>'ΑΛΑΝΤ ΠΑΡΑΓ ΚΡΕΑ ΕΛΑΙ ΣΠΟΡ'!A4</f>
        <v>ΗΜΕΡΟΜΗΝΙΑ: 29/10/2013</v>
      </c>
      <c r="B4" s="433"/>
      <c r="C4" s="433"/>
      <c r="D4" s="433"/>
      <c r="E4" s="434"/>
      <c r="F4" s="434"/>
      <c r="G4" s="434"/>
      <c r="H4" s="434"/>
      <c r="I4" s="434"/>
      <c r="J4" s="27"/>
    </row>
    <row r="5" spans="1:27" ht="13.5" thickBot="1" x14ac:dyDescent="0.25">
      <c r="B5" s="2"/>
    </row>
    <row r="6" spans="1:27" x14ac:dyDescent="0.2">
      <c r="A6" s="425" t="s">
        <v>0</v>
      </c>
      <c r="B6" s="409" t="s">
        <v>1</v>
      </c>
      <c r="C6" s="419" t="s">
        <v>222</v>
      </c>
      <c r="D6" s="443"/>
      <c r="E6" s="443"/>
      <c r="F6" s="443"/>
      <c r="G6" s="443"/>
      <c r="H6" s="443"/>
      <c r="I6" s="443"/>
      <c r="J6" s="444"/>
    </row>
    <row r="7" spans="1:27" ht="40.5" customHeight="1" x14ac:dyDescent="0.2">
      <c r="A7" s="426"/>
      <c r="B7" s="410"/>
      <c r="C7" s="413" t="str">
        <f>ΓΑΛΑΚΤΟΚΟΜΙΚΑ!C7</f>
        <v>ΥΠΕΡΑΓΟΡΑ ΛΙΤΣΑ ΒΑΡΩΣΙΩΝ 101, 5522 ΒΡΥΣΟΥΛΛΕΣ</v>
      </c>
      <c r="D7" s="414"/>
      <c r="E7" s="413" t="str">
        <f>ΓΑΛΑΚΤΟΚΟΜΙΚΑ!E7</f>
        <v>ΥΠΕΡΑΓΟΡΑ  ΞΕΝΗΣ ΣΑΛΑΜΙΝΟΣ 81, 5282 ΠΑΡΑΛΙΜΝΙ</v>
      </c>
      <c r="F7" s="414"/>
      <c r="G7" s="413" t="str">
        <f>ΓΑΛΑΚΤΟΚΟΜΙΚΑ!G7</f>
        <v>ΛΑΪΚΗ ΑΓΟΡΑ ΠΟΤΑΜΟΣ ΔΗΜΗΤΡΑΣ 39, 5282 ΠΑΛΑΛΙΜΝΙ</v>
      </c>
      <c r="H7" s="414"/>
      <c r="I7" s="413" t="str">
        <f>ΓΑΛΑΚΤΟΚΟΜΙΚΑ!I7</f>
        <v>ΥΠΕΡΑΓΟΡΑ  Δ&amp;Α ΛΑΖΑΡΗ, 28ης ΟΚΤΩΒΡΙΟΥ 13, ΛΙΟΠΕΤΡΙ</v>
      </c>
      <c r="J7" s="417"/>
    </row>
    <row r="8" spans="1:27" ht="35.25" customHeight="1" x14ac:dyDescent="0.2">
      <c r="A8" s="426"/>
      <c r="B8" s="410"/>
      <c r="C8" s="415"/>
      <c r="D8" s="416"/>
      <c r="E8" s="415"/>
      <c r="F8" s="416"/>
      <c r="G8" s="415"/>
      <c r="H8" s="416"/>
      <c r="I8" s="415"/>
      <c r="J8" s="418"/>
    </row>
    <row r="9" spans="1:27" x14ac:dyDescent="0.2">
      <c r="A9" s="426"/>
      <c r="B9" s="410"/>
      <c r="C9" s="428" t="s">
        <v>2</v>
      </c>
      <c r="D9" s="429"/>
      <c r="E9" s="428" t="s">
        <v>2</v>
      </c>
      <c r="F9" s="429"/>
      <c r="G9" s="428" t="s">
        <v>2</v>
      </c>
      <c r="H9" s="429"/>
      <c r="I9" s="428" t="s">
        <v>2</v>
      </c>
      <c r="J9" s="430"/>
    </row>
    <row r="10" spans="1:27" x14ac:dyDescent="0.2">
      <c r="A10" s="427"/>
      <c r="B10" s="411"/>
      <c r="C10" s="405" t="s">
        <v>3</v>
      </c>
      <c r="D10" s="406"/>
      <c r="E10" s="405" t="s">
        <v>3</v>
      </c>
      <c r="F10" s="406"/>
      <c r="G10" s="405" t="s">
        <v>3</v>
      </c>
      <c r="H10" s="406"/>
      <c r="I10" s="405" t="s">
        <v>3</v>
      </c>
      <c r="J10" s="408"/>
    </row>
    <row r="11" spans="1:27" ht="18" customHeight="1" x14ac:dyDescent="0.2">
      <c r="A11" s="14">
        <v>1</v>
      </c>
      <c r="B11" s="113" t="s">
        <v>163</v>
      </c>
      <c r="C11" s="319">
        <v>2.4700000000000002</v>
      </c>
      <c r="D11" s="320"/>
      <c r="E11" s="319">
        <v>2.4500000000000002</v>
      </c>
      <c r="F11" s="320"/>
      <c r="G11" s="319">
        <v>2.2400000000000002</v>
      </c>
      <c r="H11" s="320"/>
      <c r="I11" s="319">
        <v>2.29</v>
      </c>
      <c r="J11" s="321"/>
    </row>
    <row r="12" spans="1:27" ht="18" customHeight="1" x14ac:dyDescent="0.2">
      <c r="A12" s="14">
        <v>2</v>
      </c>
      <c r="B12" s="113" t="s">
        <v>158</v>
      </c>
      <c r="C12" s="319">
        <v>2.27</v>
      </c>
      <c r="D12" s="320"/>
      <c r="E12" s="319">
        <v>2.2000000000000002</v>
      </c>
      <c r="F12" s="320"/>
      <c r="G12" s="319">
        <v>2.0499999999999998</v>
      </c>
      <c r="H12" s="320"/>
      <c r="I12" s="319">
        <v>2.2000000000000002</v>
      </c>
      <c r="J12" s="321"/>
    </row>
    <row r="13" spans="1:27" ht="18" customHeight="1" x14ac:dyDescent="0.2">
      <c r="A13" s="14">
        <v>3</v>
      </c>
      <c r="B13" s="113" t="s">
        <v>159</v>
      </c>
      <c r="C13" s="319"/>
      <c r="D13" s="320"/>
      <c r="E13" s="319">
        <v>3.06</v>
      </c>
      <c r="F13" s="320"/>
      <c r="G13" s="319">
        <v>2.93</v>
      </c>
      <c r="H13" s="320"/>
      <c r="I13" s="319">
        <v>3.24</v>
      </c>
      <c r="J13" s="321"/>
    </row>
    <row r="14" spans="1:27" ht="18" customHeight="1" x14ac:dyDescent="0.2">
      <c r="A14" s="14">
        <v>4</v>
      </c>
      <c r="B14" s="130" t="s">
        <v>160</v>
      </c>
      <c r="C14" s="97"/>
      <c r="D14" s="98"/>
      <c r="E14" s="97">
        <v>1.6</v>
      </c>
      <c r="F14" s="98"/>
      <c r="G14" s="97">
        <v>1.47</v>
      </c>
      <c r="H14" s="98"/>
      <c r="I14" s="97">
        <v>1.71</v>
      </c>
      <c r="J14" s="241"/>
    </row>
    <row r="15" spans="1:27" ht="18" customHeight="1" x14ac:dyDescent="0.2">
      <c r="A15" s="14">
        <v>5</v>
      </c>
      <c r="B15" s="133" t="s">
        <v>161</v>
      </c>
      <c r="C15" s="319"/>
      <c r="D15" s="320"/>
      <c r="E15" s="319">
        <v>3.83</v>
      </c>
      <c r="F15" s="320"/>
      <c r="G15" s="319">
        <v>3.75</v>
      </c>
      <c r="H15" s="320"/>
      <c r="I15" s="319">
        <v>3.2</v>
      </c>
      <c r="J15" s="321" t="s">
        <v>258</v>
      </c>
    </row>
    <row r="16" spans="1:27" ht="18" customHeight="1" x14ac:dyDescent="0.2">
      <c r="A16" s="14">
        <v>6</v>
      </c>
      <c r="B16" s="133" t="s">
        <v>162</v>
      </c>
      <c r="C16" s="319">
        <v>2.21</v>
      </c>
      <c r="D16" s="320"/>
      <c r="E16" s="319">
        <v>2.15</v>
      </c>
      <c r="F16" s="320"/>
      <c r="G16" s="319">
        <v>1.99</v>
      </c>
      <c r="H16" s="320"/>
      <c r="I16" s="319">
        <v>2.25</v>
      </c>
      <c r="J16" s="321"/>
    </row>
    <row r="17" spans="1:10" ht="18" customHeight="1" x14ac:dyDescent="0.2">
      <c r="A17" s="14">
        <v>7</v>
      </c>
      <c r="B17" s="130" t="s">
        <v>164</v>
      </c>
      <c r="C17" s="97"/>
      <c r="D17" s="98"/>
      <c r="E17" s="97">
        <v>4.55</v>
      </c>
      <c r="F17" s="98"/>
      <c r="G17" s="97">
        <v>4.55</v>
      </c>
      <c r="H17" s="98"/>
      <c r="I17" s="97">
        <v>4.22</v>
      </c>
      <c r="J17" s="241"/>
    </row>
    <row r="18" spans="1:10" ht="18" customHeight="1" x14ac:dyDescent="0.2">
      <c r="A18" s="14">
        <v>8</v>
      </c>
      <c r="B18" s="130" t="s">
        <v>265</v>
      </c>
      <c r="C18" s="97">
        <v>1.93</v>
      </c>
      <c r="D18" s="98"/>
      <c r="E18" s="97">
        <v>2.4300000000000002</v>
      </c>
      <c r="F18" s="98"/>
      <c r="G18" s="97">
        <v>1.92</v>
      </c>
      <c r="H18" s="98"/>
      <c r="I18" s="97">
        <v>2.79</v>
      </c>
      <c r="J18" s="241"/>
    </row>
    <row r="19" spans="1:10" ht="18" customHeight="1" x14ac:dyDescent="0.2">
      <c r="A19" s="14">
        <v>9</v>
      </c>
      <c r="B19" s="225" t="s">
        <v>34</v>
      </c>
      <c r="C19" s="319"/>
      <c r="D19" s="320"/>
      <c r="E19" s="319">
        <v>1.3</v>
      </c>
      <c r="F19" s="320"/>
      <c r="G19" s="319">
        <v>1.27</v>
      </c>
      <c r="H19" s="320"/>
      <c r="I19" s="319">
        <v>1.3</v>
      </c>
      <c r="J19" s="321"/>
    </row>
    <row r="20" spans="1:10" ht="18" customHeight="1" x14ac:dyDescent="0.2">
      <c r="A20" s="14">
        <v>10</v>
      </c>
      <c r="B20" s="113" t="s">
        <v>33</v>
      </c>
      <c r="C20" s="319"/>
      <c r="D20" s="320"/>
      <c r="E20" s="319">
        <v>1.65</v>
      </c>
      <c r="F20" s="320"/>
      <c r="G20" s="319">
        <v>1.23</v>
      </c>
      <c r="H20" s="320"/>
      <c r="I20" s="319">
        <v>1.73</v>
      </c>
      <c r="J20" s="321"/>
    </row>
    <row r="21" spans="1:10" ht="18" customHeight="1" x14ac:dyDescent="0.2">
      <c r="A21" s="14">
        <v>11</v>
      </c>
      <c r="B21" s="225" t="s">
        <v>266</v>
      </c>
      <c r="C21" s="319"/>
      <c r="D21" s="320"/>
      <c r="E21" s="319">
        <v>1.45</v>
      </c>
      <c r="F21" s="320"/>
      <c r="G21" s="319"/>
      <c r="H21" s="320"/>
      <c r="I21" s="319">
        <v>1.45</v>
      </c>
      <c r="J21" s="321"/>
    </row>
    <row r="22" spans="1:10" ht="18" customHeight="1" x14ac:dyDescent="0.2">
      <c r="A22" s="14">
        <v>12</v>
      </c>
      <c r="B22" s="226" t="s">
        <v>104</v>
      </c>
      <c r="C22" s="95"/>
      <c r="D22" s="96"/>
      <c r="E22" s="95">
        <v>0.84</v>
      </c>
      <c r="F22" s="96"/>
      <c r="G22" s="95">
        <v>0.83</v>
      </c>
      <c r="H22" s="96"/>
      <c r="I22" s="95">
        <v>1.08</v>
      </c>
      <c r="J22" s="242"/>
    </row>
    <row r="23" spans="1:10" ht="18" customHeight="1" x14ac:dyDescent="0.2">
      <c r="A23" s="14">
        <v>13</v>
      </c>
      <c r="B23" s="226" t="s">
        <v>105</v>
      </c>
      <c r="C23" s="95"/>
      <c r="D23" s="96"/>
      <c r="E23" s="95">
        <v>0.89</v>
      </c>
      <c r="F23" s="96"/>
      <c r="G23" s="95">
        <v>0.89</v>
      </c>
      <c r="H23" s="96"/>
      <c r="I23" s="95">
        <v>1</v>
      </c>
      <c r="J23" s="242"/>
    </row>
    <row r="24" spans="1:10" ht="18" customHeight="1" thickBot="1" x14ac:dyDescent="0.25">
      <c r="A24" s="143">
        <v>14</v>
      </c>
      <c r="B24" s="227" t="s">
        <v>28</v>
      </c>
      <c r="C24" s="327">
        <v>1.21</v>
      </c>
      <c r="D24" s="328"/>
      <c r="E24" s="327">
        <v>1.1000000000000001</v>
      </c>
      <c r="F24" s="328"/>
      <c r="G24" s="327">
        <v>1.1200000000000001</v>
      </c>
      <c r="H24" s="328"/>
      <c r="I24" s="327">
        <v>1.19</v>
      </c>
      <c r="J24" s="329"/>
    </row>
    <row r="25" spans="1:10" x14ac:dyDescent="0.2">
      <c r="A25" s="3"/>
      <c r="B25" s="6"/>
      <c r="C25" s="30"/>
      <c r="D25" s="30"/>
      <c r="E25" s="30"/>
      <c r="F25" s="30"/>
      <c r="G25" s="30"/>
      <c r="H25" s="30"/>
      <c r="I25" s="30"/>
      <c r="J25" s="30"/>
    </row>
    <row r="26" spans="1:10" ht="18" x14ac:dyDescent="0.25">
      <c r="A26" s="447" t="s">
        <v>229</v>
      </c>
      <c r="B26" s="447"/>
      <c r="C26" s="447"/>
      <c r="D26" s="447"/>
      <c r="E26" s="447"/>
      <c r="F26" s="447"/>
      <c r="G26" s="447"/>
      <c r="H26" s="447"/>
      <c r="I26" s="447"/>
      <c r="J26" s="447"/>
    </row>
    <row r="27" spans="1:10" ht="18" x14ac:dyDescent="0.25">
      <c r="A27" s="433" t="str">
        <f>'ΑΛΑΝΤ ΠΑΡΑΓ ΚΡΕΑ ΕΛΑΙ ΣΠΟΡ'!A25</f>
        <v>ΗΜΕΡΟΜΗΝΙΑ: 29/10/2013</v>
      </c>
      <c r="B27" s="433"/>
      <c r="C27" s="433"/>
      <c r="D27" s="433"/>
      <c r="E27" s="434"/>
      <c r="F27" s="434"/>
      <c r="G27" s="434"/>
      <c r="H27" s="27"/>
      <c r="I27" s="7"/>
      <c r="J27" s="7"/>
    </row>
    <row r="28" spans="1:10" ht="13.5" thickBot="1" x14ac:dyDescent="0.25">
      <c r="B28" s="2"/>
    </row>
    <row r="29" spans="1:10" x14ac:dyDescent="0.2">
      <c r="A29" s="425" t="s">
        <v>0</v>
      </c>
      <c r="B29" s="409" t="s">
        <v>1</v>
      </c>
      <c r="C29" s="419" t="s">
        <v>222</v>
      </c>
      <c r="D29" s="443"/>
      <c r="E29" s="443"/>
      <c r="F29" s="443"/>
      <c r="G29" s="443"/>
      <c r="H29" s="443"/>
      <c r="I29" s="443"/>
      <c r="J29" s="444"/>
    </row>
    <row r="30" spans="1:10" ht="40.5" customHeight="1" x14ac:dyDescent="0.2">
      <c r="A30" s="426"/>
      <c r="B30" s="410"/>
      <c r="C30" s="413" t="str">
        <f>ΓΑΛΑΚΤΟΚΟΜΙΚΑ!C7</f>
        <v>ΥΠΕΡΑΓΟΡΑ ΛΙΤΣΑ ΒΑΡΩΣΙΩΝ 101, 5522 ΒΡΥΣΟΥΛΛΕΣ</v>
      </c>
      <c r="D30" s="414"/>
      <c r="E30" s="413" t="str">
        <f>ΓΑΛΑΚΤΟΚΟΜΙΚΑ!E7</f>
        <v>ΥΠΕΡΑΓΟΡΑ  ΞΕΝΗΣ ΣΑΛΑΜΙΝΟΣ 81, 5282 ΠΑΡΑΛΙΜΝΙ</v>
      </c>
      <c r="F30" s="414"/>
      <c r="G30" s="413" t="str">
        <f>ΓΑΛΑΚΤΟΚΟΜΙΚΑ!G7</f>
        <v>ΛΑΪΚΗ ΑΓΟΡΑ ΠΟΤΑΜΟΣ ΔΗΜΗΤΡΑΣ 39, 5282 ΠΑΛΑΛΙΜΝΙ</v>
      </c>
      <c r="H30" s="414"/>
      <c r="I30" s="413" t="str">
        <f>ΓΑΛΑΚΤΟΚΟΜΙΚΑ!I7</f>
        <v>ΥΠΕΡΑΓΟΡΑ  Δ&amp;Α ΛΑΖΑΡΗ, 28ης ΟΚΤΩΒΡΙΟΥ 13, ΛΙΟΠΕΤΡΙ</v>
      </c>
      <c r="J30" s="417"/>
    </row>
    <row r="31" spans="1:10" ht="35.25" customHeight="1" x14ac:dyDescent="0.2">
      <c r="A31" s="426"/>
      <c r="B31" s="410"/>
      <c r="C31" s="415"/>
      <c r="D31" s="416"/>
      <c r="E31" s="415"/>
      <c r="F31" s="416"/>
      <c r="G31" s="415"/>
      <c r="H31" s="416"/>
      <c r="I31" s="415"/>
      <c r="J31" s="418"/>
    </row>
    <row r="32" spans="1:10" x14ac:dyDescent="0.2">
      <c r="A32" s="426"/>
      <c r="B32" s="410"/>
      <c r="C32" s="428" t="s">
        <v>2</v>
      </c>
      <c r="D32" s="429"/>
      <c r="E32" s="428" t="s">
        <v>2</v>
      </c>
      <c r="F32" s="429"/>
      <c r="G32" s="428" t="s">
        <v>2</v>
      </c>
      <c r="H32" s="429"/>
      <c r="I32" s="428" t="s">
        <v>2</v>
      </c>
      <c r="J32" s="430"/>
    </row>
    <row r="33" spans="1:10" x14ac:dyDescent="0.2">
      <c r="A33" s="427"/>
      <c r="B33" s="411"/>
      <c r="C33" s="405" t="s">
        <v>3</v>
      </c>
      <c r="D33" s="406"/>
      <c r="E33" s="405" t="s">
        <v>3</v>
      </c>
      <c r="F33" s="406"/>
      <c r="G33" s="405" t="s">
        <v>3</v>
      </c>
      <c r="H33" s="406"/>
      <c r="I33" s="405" t="s">
        <v>3</v>
      </c>
      <c r="J33" s="408"/>
    </row>
    <row r="34" spans="1:10" ht="20.25" customHeight="1" x14ac:dyDescent="0.2">
      <c r="A34" s="14">
        <v>1</v>
      </c>
      <c r="B34" s="13" t="s">
        <v>12</v>
      </c>
      <c r="C34" s="319"/>
      <c r="D34" s="320"/>
      <c r="E34" s="319">
        <v>6.6</v>
      </c>
      <c r="F34" s="320" t="s">
        <v>258</v>
      </c>
      <c r="G34" s="319">
        <v>4.68</v>
      </c>
      <c r="H34" s="320" t="s">
        <v>258</v>
      </c>
      <c r="I34" s="319"/>
      <c r="J34" s="321"/>
    </row>
    <row r="35" spans="1:10" ht="20.25" customHeight="1" x14ac:dyDescent="0.2">
      <c r="A35" s="14">
        <v>2</v>
      </c>
      <c r="B35" s="113" t="s">
        <v>215</v>
      </c>
      <c r="C35" s="319"/>
      <c r="D35" s="320"/>
      <c r="E35" s="319">
        <v>4.45</v>
      </c>
      <c r="F35" s="320" t="s">
        <v>258</v>
      </c>
      <c r="G35" s="319">
        <v>7.19</v>
      </c>
      <c r="H35" s="320"/>
      <c r="I35" s="319"/>
      <c r="J35" s="321"/>
    </row>
    <row r="36" spans="1:10" ht="20.25" customHeight="1" x14ac:dyDescent="0.2">
      <c r="A36" s="14">
        <v>3</v>
      </c>
      <c r="B36" s="113" t="s">
        <v>13</v>
      </c>
      <c r="C36" s="319"/>
      <c r="D36" s="320"/>
      <c r="E36" s="319">
        <v>4.9000000000000004</v>
      </c>
      <c r="F36" s="320"/>
      <c r="G36" s="319"/>
      <c r="H36" s="320"/>
      <c r="I36" s="319"/>
      <c r="J36" s="321"/>
    </row>
    <row r="37" spans="1:10" ht="20.25" customHeight="1" x14ac:dyDescent="0.2">
      <c r="A37" s="14">
        <v>4</v>
      </c>
      <c r="B37" s="130" t="s">
        <v>303</v>
      </c>
      <c r="C37" s="97"/>
      <c r="D37" s="98"/>
      <c r="E37" s="97">
        <v>3.95</v>
      </c>
      <c r="F37" s="98" t="s">
        <v>258</v>
      </c>
      <c r="G37" s="97">
        <v>3.89</v>
      </c>
      <c r="H37" s="98" t="s">
        <v>258</v>
      </c>
      <c r="I37" s="97">
        <v>5.65</v>
      </c>
      <c r="J37" s="241"/>
    </row>
    <row r="38" spans="1:10" ht="20.25" customHeight="1" x14ac:dyDescent="0.2">
      <c r="A38" s="14">
        <v>5</v>
      </c>
      <c r="B38" s="286" t="s">
        <v>103</v>
      </c>
      <c r="C38" s="97"/>
      <c r="D38" s="98"/>
      <c r="E38" s="97"/>
      <c r="F38" s="98"/>
      <c r="G38" s="97"/>
      <c r="H38" s="98"/>
      <c r="I38" s="97"/>
      <c r="J38" s="241"/>
    </row>
    <row r="39" spans="1:10" ht="20.25" customHeight="1" x14ac:dyDescent="0.2">
      <c r="A39" s="14">
        <v>6</v>
      </c>
      <c r="B39" s="113" t="s">
        <v>14</v>
      </c>
      <c r="C39" s="319">
        <v>13.1</v>
      </c>
      <c r="D39" s="320"/>
      <c r="E39" s="319">
        <v>11.7</v>
      </c>
      <c r="F39" s="320"/>
      <c r="G39" s="319">
        <v>10.99</v>
      </c>
      <c r="H39" s="320"/>
      <c r="I39" s="319">
        <v>11.9</v>
      </c>
      <c r="J39" s="321"/>
    </row>
    <row r="40" spans="1:10" ht="20.25" customHeight="1" x14ac:dyDescent="0.2">
      <c r="A40" s="14">
        <v>7</v>
      </c>
      <c r="B40" s="12" t="s">
        <v>54</v>
      </c>
      <c r="C40" s="319"/>
      <c r="D40" s="320"/>
      <c r="E40" s="319">
        <v>3.98</v>
      </c>
      <c r="F40" s="320"/>
      <c r="G40" s="319">
        <v>3.73</v>
      </c>
      <c r="H40" s="320"/>
      <c r="I40" s="319">
        <v>4.1900000000000004</v>
      </c>
      <c r="J40" s="321"/>
    </row>
    <row r="41" spans="1:10" ht="20.25" customHeight="1" x14ac:dyDescent="0.2">
      <c r="A41" s="14">
        <v>8</v>
      </c>
      <c r="B41" s="12" t="s">
        <v>52</v>
      </c>
      <c r="C41" s="319">
        <v>3.95</v>
      </c>
      <c r="D41" s="320"/>
      <c r="E41" s="319">
        <v>3.7</v>
      </c>
      <c r="F41" s="320"/>
      <c r="G41" s="319">
        <v>2.99</v>
      </c>
      <c r="H41" s="320"/>
      <c r="I41" s="319">
        <v>4.0199999999999996</v>
      </c>
      <c r="J41" s="321"/>
    </row>
    <row r="42" spans="1:10" ht="20.25" customHeight="1" x14ac:dyDescent="0.2">
      <c r="A42" s="14">
        <v>9</v>
      </c>
      <c r="B42" s="13" t="s">
        <v>53</v>
      </c>
      <c r="C42" s="319">
        <v>4.0999999999999996</v>
      </c>
      <c r="D42" s="320"/>
      <c r="E42" s="319">
        <v>4.9000000000000004</v>
      </c>
      <c r="F42" s="320"/>
      <c r="G42" s="319"/>
      <c r="H42" s="320"/>
      <c r="I42" s="319">
        <v>4.95</v>
      </c>
      <c r="J42" s="321"/>
    </row>
    <row r="43" spans="1:10" ht="20.25" customHeight="1" x14ac:dyDescent="0.2">
      <c r="A43" s="14">
        <v>10</v>
      </c>
      <c r="B43" s="13" t="s">
        <v>29</v>
      </c>
      <c r="C43" s="319"/>
      <c r="D43" s="320"/>
      <c r="E43" s="319"/>
      <c r="F43" s="320"/>
      <c r="G43" s="319">
        <v>10.65</v>
      </c>
      <c r="H43" s="320"/>
      <c r="I43" s="319"/>
      <c r="J43" s="321"/>
    </row>
    <row r="44" spans="1:10" ht="20.25" customHeight="1" x14ac:dyDescent="0.2">
      <c r="A44" s="14">
        <v>11</v>
      </c>
      <c r="B44" s="13" t="s">
        <v>30</v>
      </c>
      <c r="C44" s="319"/>
      <c r="D44" s="320"/>
      <c r="E44" s="319">
        <v>6.15</v>
      </c>
      <c r="F44" s="320"/>
      <c r="G44" s="319"/>
      <c r="H44" s="320"/>
      <c r="I44" s="319">
        <v>6.16</v>
      </c>
      <c r="J44" s="321"/>
    </row>
    <row r="45" spans="1:10" ht="20.25" customHeight="1" thickBot="1" x14ac:dyDescent="0.25">
      <c r="A45" s="143">
        <v>12</v>
      </c>
      <c r="B45" s="19" t="s">
        <v>49</v>
      </c>
      <c r="C45" s="327">
        <v>7.31</v>
      </c>
      <c r="D45" s="328"/>
      <c r="E45" s="327">
        <v>7.5</v>
      </c>
      <c r="F45" s="328"/>
      <c r="G45" s="327">
        <v>7.19</v>
      </c>
      <c r="H45" s="328"/>
      <c r="I45" s="327">
        <v>8.35</v>
      </c>
      <c r="J45" s="329"/>
    </row>
    <row r="46" spans="1:10" x14ac:dyDescent="0.2">
      <c r="A46"/>
    </row>
    <row r="47" spans="1:10" x14ac:dyDescent="0.2">
      <c r="B47" s="412" t="s">
        <v>123</v>
      </c>
      <c r="C47" s="412"/>
      <c r="D47" s="412"/>
      <c r="E47" s="412"/>
      <c r="F47" s="412"/>
      <c r="G47" s="412"/>
      <c r="H47" s="412"/>
      <c r="I47" s="412"/>
      <c r="J47" s="412"/>
    </row>
    <row r="48" spans="1:10" x14ac:dyDescent="0.2">
      <c r="B48" s="404" t="s">
        <v>124</v>
      </c>
      <c r="C48" s="404"/>
      <c r="D48" s="404"/>
      <c r="E48" s="404"/>
      <c r="F48" s="404"/>
      <c r="G48" s="404"/>
      <c r="H48" s="404"/>
      <c r="I48" s="404"/>
      <c r="J48" s="404"/>
    </row>
    <row r="49" spans="2:10" x14ac:dyDescent="0.2">
      <c r="B49" s="431" t="s">
        <v>121</v>
      </c>
      <c r="C49" s="431"/>
      <c r="D49" s="431"/>
      <c r="E49" s="431"/>
      <c r="F49" s="431"/>
      <c r="G49" s="431"/>
      <c r="H49" s="431"/>
      <c r="I49" s="431"/>
      <c r="J49" s="431"/>
    </row>
  </sheetData>
  <sheetProtection password="CD07" sheet="1"/>
  <mergeCells count="38">
    <mergeCell ref="A29:A33"/>
    <mergeCell ref="E10:F10"/>
    <mergeCell ref="G10:H10"/>
    <mergeCell ref="C30:D31"/>
    <mergeCell ref="C10:D10"/>
    <mergeCell ref="A26:J26"/>
    <mergeCell ref="C32:D32"/>
    <mergeCell ref="E32:F32"/>
    <mergeCell ref="G32:H32"/>
    <mergeCell ref="I32:J32"/>
    <mergeCell ref="A27:G27"/>
    <mergeCell ref="C9:D9"/>
    <mergeCell ref="E9:F9"/>
    <mergeCell ref="G9:H9"/>
    <mergeCell ref="I9:J9"/>
    <mergeCell ref="A1:B1"/>
    <mergeCell ref="A4:I4"/>
    <mergeCell ref="A6:A10"/>
    <mergeCell ref="B6:B10"/>
    <mergeCell ref="A3:J3"/>
    <mergeCell ref="C6:J6"/>
    <mergeCell ref="I10:J10"/>
    <mergeCell ref="C7:D8"/>
    <mergeCell ref="E7:F8"/>
    <mergeCell ref="G7:H8"/>
    <mergeCell ref="I7:J8"/>
    <mergeCell ref="B48:J48"/>
    <mergeCell ref="B49:J49"/>
    <mergeCell ref="G33:H33"/>
    <mergeCell ref="E33:F33"/>
    <mergeCell ref="B47:J47"/>
    <mergeCell ref="C33:D33"/>
    <mergeCell ref="B29:B33"/>
    <mergeCell ref="C29:J29"/>
    <mergeCell ref="I33:J33"/>
    <mergeCell ref="E30:F31"/>
    <mergeCell ref="G30:H31"/>
    <mergeCell ref="I30:J31"/>
  </mergeCells>
  <phoneticPr fontId="0" type="noConversion"/>
  <dataValidations count="1">
    <dataValidation type="list" allowBlank="1" showErrorMessage="1" error="Καταχώρηση μόνο προσφορών" sqref="D11:D24 F11:F24 H11:H24 J11:J24 D34:D45 F34:F45 H34:H45 J34:J45">
      <formula1>$AA$1:$AA$2</formula1>
    </dataValidation>
  </dataValidations>
  <printOptions horizontalCentered="1"/>
  <pageMargins left="0.55118110236220474" right="0.55118110236220474" top="0.23622047244094491" bottom="0.19685039370078741" header="0.31496062992125984" footer="0.39370078740157483"/>
  <pageSetup paperSize="9" scale="64" orientation="landscape" r:id="rId1"/>
  <headerFooter alignWithMargins="0">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50"/>
  <sheetViews>
    <sheetView zoomScale="85" zoomScaleNormal="85" workbookViewId="0">
      <selection activeCell="G16" sqref="G16"/>
    </sheetView>
  </sheetViews>
  <sheetFormatPr defaultRowHeight="12.75" x14ac:dyDescent="0.2"/>
  <cols>
    <col min="1" max="1" width="4" style="1" customWidth="1"/>
    <col min="2" max="2" width="48.28515625" customWidth="1"/>
    <col min="3" max="3" width="15.7109375" customWidth="1"/>
    <col min="4" max="4" width="1.85546875" customWidth="1"/>
    <col min="5" max="5" width="15.7109375" customWidth="1"/>
    <col min="6" max="6" width="1.85546875" customWidth="1"/>
    <col min="7" max="7" width="15.7109375" customWidth="1"/>
    <col min="8" max="8" width="1.85546875" customWidth="1"/>
    <col min="9" max="9" width="15.7109375" customWidth="1"/>
    <col min="10" max="10" width="1.85546875" customWidth="1"/>
    <col min="27" max="27" width="0" hidden="1" customWidth="1"/>
  </cols>
  <sheetData>
    <row r="1" spans="1:27" x14ac:dyDescent="0.2">
      <c r="A1" s="422" t="str">
        <f>'ΚΑΦ ΤΣ ΖΑΧ ΟΙΝ ΠΟΤ'!A1:B1</f>
        <v>Αρ. Φακ. 13.27.31/8</v>
      </c>
      <c r="B1" s="422"/>
      <c r="AA1" s="315" t="s">
        <v>258</v>
      </c>
    </row>
    <row r="2" spans="1:27" x14ac:dyDescent="0.2">
      <c r="B2" s="1"/>
      <c r="AA2" s="1"/>
    </row>
    <row r="3" spans="1:27" ht="18" x14ac:dyDescent="0.25">
      <c r="A3" s="447" t="s">
        <v>230</v>
      </c>
      <c r="B3" s="447"/>
      <c r="C3" s="447"/>
      <c r="D3" s="447"/>
      <c r="E3" s="447"/>
      <c r="F3" s="447"/>
      <c r="G3" s="447"/>
      <c r="H3" s="447"/>
      <c r="I3" s="434"/>
      <c r="J3" s="434"/>
    </row>
    <row r="4" spans="1:27" ht="18" x14ac:dyDescent="0.25">
      <c r="A4" s="433" t="str">
        <f>'ΚΑΦ ΤΣ ΖΑΧ ΟΙΝ ΠΟΤ'!A4:I4</f>
        <v>ΗΜΕΡΟΜΗΝΙΑ: 29/10/2013</v>
      </c>
      <c r="B4" s="433"/>
      <c r="C4" s="433"/>
      <c r="D4" s="433"/>
      <c r="E4" s="434"/>
      <c r="F4" s="434"/>
      <c r="G4" s="7"/>
      <c r="H4" s="7"/>
      <c r="I4" s="7"/>
      <c r="J4" s="7"/>
    </row>
    <row r="5" spans="1:27" ht="13.5" thickBot="1" x14ac:dyDescent="0.25">
      <c r="B5" s="2"/>
    </row>
    <row r="6" spans="1:27" x14ac:dyDescent="0.2">
      <c r="A6" s="425" t="s">
        <v>0</v>
      </c>
      <c r="B6" s="409" t="s">
        <v>1</v>
      </c>
      <c r="C6" s="419" t="s">
        <v>222</v>
      </c>
      <c r="D6" s="443"/>
      <c r="E6" s="443"/>
      <c r="F6" s="443"/>
      <c r="G6" s="443"/>
      <c r="H6" s="443"/>
      <c r="I6" s="448"/>
      <c r="J6" s="449"/>
    </row>
    <row r="7" spans="1:27" ht="40.5" customHeight="1" x14ac:dyDescent="0.2">
      <c r="A7" s="426"/>
      <c r="B7" s="410"/>
      <c r="C7" s="413" t="str">
        <f>ΓΑΛΑΚΤΟΚΟΜΙΚΑ!C7</f>
        <v>ΥΠΕΡΑΓΟΡΑ ΛΙΤΣΑ ΒΑΡΩΣΙΩΝ 101, 5522 ΒΡΥΣΟΥΛΛΕΣ</v>
      </c>
      <c r="D7" s="458"/>
      <c r="E7" s="413" t="str">
        <f>ΓΑΛΑΚΤΟΚΟΜΙΚΑ!E7</f>
        <v>ΥΠΕΡΑΓΟΡΑ  ΞΕΝΗΣ ΣΑΛΑΜΙΝΟΣ 81, 5282 ΠΑΡΑΛΙΜΝΙ</v>
      </c>
      <c r="F7" s="453"/>
      <c r="G7" s="413" t="str">
        <f>ΓΑΛΑΚΤΟΚΟΜΙΚΑ!G7</f>
        <v>ΛΑΪΚΗ ΑΓΟΡΑ ΠΟΤΑΜΟΣ ΔΗΜΗΤΡΑΣ 39, 5282 ΠΑΛΑΛΙΜΝΙ</v>
      </c>
      <c r="H7" s="453"/>
      <c r="I7" s="413" t="str">
        <f>ΓΑΛΑΚΤΟΚΟΜΙΚΑ!I7</f>
        <v>ΥΠΕΡΑΓΟΡΑ  Δ&amp;Α ΛΑΖΑΡΗ, 28ης ΟΚΤΩΒΡΙΟΥ 13, ΛΙΟΠΕΤΡΙ</v>
      </c>
      <c r="J7" s="450"/>
    </row>
    <row r="8" spans="1:27" ht="35.25" customHeight="1" x14ac:dyDescent="0.2">
      <c r="A8" s="426"/>
      <c r="B8" s="410"/>
      <c r="C8" s="451"/>
      <c r="D8" s="459"/>
      <c r="E8" s="451"/>
      <c r="F8" s="454"/>
      <c r="G8" s="451"/>
      <c r="H8" s="454"/>
      <c r="I8" s="451"/>
      <c r="J8" s="452"/>
    </row>
    <row r="9" spans="1:27" ht="12.75" customHeight="1" x14ac:dyDescent="0.2">
      <c r="A9" s="426"/>
      <c r="B9" s="410"/>
      <c r="C9" s="455" t="s">
        <v>2</v>
      </c>
      <c r="D9" s="456"/>
      <c r="E9" s="455" t="s">
        <v>2</v>
      </c>
      <c r="F9" s="460"/>
      <c r="G9" s="455" t="s">
        <v>2</v>
      </c>
      <c r="H9" s="460"/>
      <c r="I9" s="455" t="s">
        <v>2</v>
      </c>
      <c r="J9" s="457"/>
    </row>
    <row r="10" spans="1:27" x14ac:dyDescent="0.2">
      <c r="A10" s="427"/>
      <c r="B10" s="411"/>
      <c r="C10" s="405" t="s">
        <v>3</v>
      </c>
      <c r="D10" s="406"/>
      <c r="E10" s="405" t="s">
        <v>3</v>
      </c>
      <c r="F10" s="406"/>
      <c r="G10" s="405" t="s">
        <v>3</v>
      </c>
      <c r="H10" s="406"/>
      <c r="I10" s="405" t="s">
        <v>3</v>
      </c>
      <c r="J10" s="408"/>
    </row>
    <row r="11" spans="1:27" s="17" customFormat="1" ht="14.25" customHeight="1" x14ac:dyDescent="0.2">
      <c r="A11" s="16">
        <v>1</v>
      </c>
      <c r="B11" s="228" t="s">
        <v>15</v>
      </c>
      <c r="C11" s="319"/>
      <c r="D11" s="320"/>
      <c r="E11" s="319">
        <v>4.3</v>
      </c>
      <c r="F11" s="320"/>
      <c r="G11" s="319">
        <v>4.29</v>
      </c>
      <c r="H11" s="320"/>
      <c r="I11" s="319">
        <v>4.71</v>
      </c>
      <c r="J11" s="321"/>
    </row>
    <row r="12" spans="1:27" s="17" customFormat="1" ht="14.25" customHeight="1" x14ac:dyDescent="0.2">
      <c r="A12" s="16">
        <v>2</v>
      </c>
      <c r="B12" s="228" t="s">
        <v>16</v>
      </c>
      <c r="C12" s="319">
        <v>3.99</v>
      </c>
      <c r="D12" s="320" t="s">
        <v>258</v>
      </c>
      <c r="E12" s="319">
        <v>4.1500000000000004</v>
      </c>
      <c r="F12" s="320"/>
      <c r="G12" s="319">
        <v>4.1399999999999997</v>
      </c>
      <c r="H12" s="320"/>
      <c r="I12" s="319">
        <v>3.49</v>
      </c>
      <c r="J12" s="321" t="s">
        <v>258</v>
      </c>
    </row>
    <row r="13" spans="1:27" s="17" customFormat="1" ht="14.25" customHeight="1" x14ac:dyDescent="0.2">
      <c r="A13" s="16">
        <v>3</v>
      </c>
      <c r="B13" s="133" t="s">
        <v>341</v>
      </c>
      <c r="C13" s="319">
        <v>3.99</v>
      </c>
      <c r="D13" s="320" t="s">
        <v>258</v>
      </c>
      <c r="E13" s="319">
        <v>4.1500000000000004</v>
      </c>
      <c r="F13" s="320"/>
      <c r="G13" s="319">
        <v>4.1399999999999997</v>
      </c>
      <c r="H13" s="320"/>
      <c r="I13" s="319">
        <v>4.71</v>
      </c>
      <c r="J13" s="321"/>
    </row>
    <row r="14" spans="1:27" s="17" customFormat="1" ht="14.25" customHeight="1" x14ac:dyDescent="0.2">
      <c r="A14" s="16">
        <v>4</v>
      </c>
      <c r="B14" s="229" t="s">
        <v>262</v>
      </c>
      <c r="C14" s="319"/>
      <c r="D14" s="320"/>
      <c r="E14" s="319">
        <v>3</v>
      </c>
      <c r="F14" s="320"/>
      <c r="G14" s="319"/>
      <c r="H14" s="320"/>
      <c r="I14" s="319">
        <v>3.54</v>
      </c>
      <c r="J14" s="321"/>
    </row>
    <row r="15" spans="1:27" s="17" customFormat="1" ht="14.25" customHeight="1" x14ac:dyDescent="0.2">
      <c r="A15" s="16">
        <v>5</v>
      </c>
      <c r="B15" s="226" t="s">
        <v>108</v>
      </c>
      <c r="C15" s="97"/>
      <c r="D15" s="98"/>
      <c r="E15" s="97">
        <v>0.75</v>
      </c>
      <c r="F15" s="98"/>
      <c r="G15" s="97">
        <v>0.73</v>
      </c>
      <c r="H15" s="98"/>
      <c r="I15" s="97">
        <v>1.31</v>
      </c>
      <c r="J15" s="241"/>
    </row>
    <row r="16" spans="1:27" s="17" customFormat="1" ht="14.25" customHeight="1" x14ac:dyDescent="0.2">
      <c r="A16" s="16">
        <v>6</v>
      </c>
      <c r="B16" s="226" t="s">
        <v>109</v>
      </c>
      <c r="C16" s="97"/>
      <c r="D16" s="98"/>
      <c r="E16" s="97">
        <v>1.1000000000000001</v>
      </c>
      <c r="F16" s="98"/>
      <c r="G16" s="97"/>
      <c r="H16" s="98"/>
      <c r="I16" s="97"/>
      <c r="J16" s="241"/>
    </row>
    <row r="17" spans="1:10" s="17" customFormat="1" ht="14.25" customHeight="1" x14ac:dyDescent="0.2">
      <c r="A17" s="16">
        <v>7</v>
      </c>
      <c r="B17" s="219" t="s">
        <v>110</v>
      </c>
      <c r="C17" s="97"/>
      <c r="D17" s="98"/>
      <c r="E17" s="97"/>
      <c r="F17" s="98"/>
      <c r="G17" s="97">
        <v>1.1499999999999999</v>
      </c>
      <c r="H17" s="98"/>
      <c r="I17" s="97"/>
      <c r="J17" s="241"/>
    </row>
    <row r="18" spans="1:10" s="17" customFormat="1" ht="14.25" customHeight="1" x14ac:dyDescent="0.2">
      <c r="A18" s="16">
        <v>8</v>
      </c>
      <c r="B18" s="133" t="s">
        <v>249</v>
      </c>
      <c r="C18" s="319"/>
      <c r="D18" s="320"/>
      <c r="E18" s="319">
        <v>1.45</v>
      </c>
      <c r="F18" s="320"/>
      <c r="G18" s="319">
        <v>1.43</v>
      </c>
      <c r="H18" s="320"/>
      <c r="I18" s="319">
        <v>1.5</v>
      </c>
      <c r="J18" s="321"/>
    </row>
    <row r="19" spans="1:10" s="17" customFormat="1" ht="14.25" customHeight="1" x14ac:dyDescent="0.2">
      <c r="A19" s="16">
        <v>9</v>
      </c>
      <c r="B19" s="133" t="s">
        <v>250</v>
      </c>
      <c r="C19" s="319"/>
      <c r="D19" s="320"/>
      <c r="E19" s="319">
        <v>1.32</v>
      </c>
      <c r="F19" s="320"/>
      <c r="G19" s="319">
        <v>1.48</v>
      </c>
      <c r="H19" s="320"/>
      <c r="I19" s="319">
        <v>1.5</v>
      </c>
      <c r="J19" s="321"/>
    </row>
    <row r="20" spans="1:10" s="17" customFormat="1" ht="14.25" customHeight="1" x14ac:dyDescent="0.2">
      <c r="A20" s="16">
        <v>10</v>
      </c>
      <c r="B20" s="132" t="s">
        <v>251</v>
      </c>
      <c r="C20" s="319"/>
      <c r="D20" s="320"/>
      <c r="E20" s="319">
        <v>1.17</v>
      </c>
      <c r="F20" s="320" t="s">
        <v>258</v>
      </c>
      <c r="G20" s="319">
        <v>1.33</v>
      </c>
      <c r="H20" s="320"/>
      <c r="I20" s="319">
        <v>1.45</v>
      </c>
      <c r="J20" s="321"/>
    </row>
    <row r="21" spans="1:10" s="17" customFormat="1" ht="14.25" customHeight="1" x14ac:dyDescent="0.2">
      <c r="A21" s="16">
        <v>11</v>
      </c>
      <c r="B21" s="132" t="s">
        <v>252</v>
      </c>
      <c r="C21" s="319"/>
      <c r="D21" s="320"/>
      <c r="E21" s="319">
        <v>4.5999999999999996</v>
      </c>
      <c r="F21" s="320"/>
      <c r="G21" s="319">
        <v>4.7699999999999996</v>
      </c>
      <c r="H21" s="320"/>
      <c r="I21" s="319">
        <v>5.0199999999999996</v>
      </c>
      <c r="J21" s="321"/>
    </row>
    <row r="22" spans="1:10" s="17" customFormat="1" ht="14.25" customHeight="1" x14ac:dyDescent="0.2">
      <c r="A22" s="16">
        <v>12</v>
      </c>
      <c r="B22" s="228" t="s">
        <v>44</v>
      </c>
      <c r="C22" s="319"/>
      <c r="D22" s="320"/>
      <c r="E22" s="319"/>
      <c r="F22" s="320"/>
      <c r="G22" s="319">
        <v>4.8</v>
      </c>
      <c r="H22" s="320"/>
      <c r="I22" s="319">
        <v>4.83</v>
      </c>
      <c r="J22" s="321"/>
    </row>
    <row r="23" spans="1:10" s="17" customFormat="1" ht="14.25" customHeight="1" x14ac:dyDescent="0.2">
      <c r="A23" s="16">
        <v>13</v>
      </c>
      <c r="B23" s="132" t="s">
        <v>253</v>
      </c>
      <c r="C23" s="319">
        <v>1.99</v>
      </c>
      <c r="D23" s="320"/>
      <c r="E23" s="319">
        <v>1.8</v>
      </c>
      <c r="F23" s="320"/>
      <c r="G23" s="319">
        <v>1.75</v>
      </c>
      <c r="H23" s="320"/>
      <c r="I23" s="319">
        <v>2</v>
      </c>
      <c r="J23" s="321"/>
    </row>
    <row r="24" spans="1:10" s="17" customFormat="1" ht="14.25" customHeight="1" x14ac:dyDescent="0.2">
      <c r="A24" s="16">
        <v>14</v>
      </c>
      <c r="B24" s="132" t="s">
        <v>254</v>
      </c>
      <c r="C24" s="319">
        <v>1.99</v>
      </c>
      <c r="D24" s="320"/>
      <c r="E24" s="319">
        <v>2.14</v>
      </c>
      <c r="F24" s="320"/>
      <c r="G24" s="319">
        <v>2.09</v>
      </c>
      <c r="H24" s="320"/>
      <c r="I24" s="319">
        <v>2.15</v>
      </c>
      <c r="J24" s="321"/>
    </row>
    <row r="25" spans="1:10" s="17" customFormat="1" ht="14.25" customHeight="1" x14ac:dyDescent="0.2">
      <c r="A25" s="16">
        <v>15</v>
      </c>
      <c r="B25" s="228" t="s">
        <v>17</v>
      </c>
      <c r="C25" s="319">
        <v>2.1</v>
      </c>
      <c r="D25" s="320"/>
      <c r="E25" s="319">
        <v>1.9</v>
      </c>
      <c r="F25" s="320"/>
      <c r="G25" s="319">
        <v>1.89</v>
      </c>
      <c r="H25" s="320"/>
      <c r="I25" s="319">
        <v>2.1</v>
      </c>
      <c r="J25" s="321"/>
    </row>
    <row r="26" spans="1:10" s="17" customFormat="1" ht="14.25" customHeight="1" x14ac:dyDescent="0.2">
      <c r="A26" s="16">
        <v>16</v>
      </c>
      <c r="B26" s="228" t="s">
        <v>59</v>
      </c>
      <c r="C26" s="319"/>
      <c r="D26" s="320"/>
      <c r="E26" s="319"/>
      <c r="F26" s="320"/>
      <c r="G26" s="319"/>
      <c r="H26" s="320"/>
      <c r="I26" s="319"/>
      <c r="J26" s="321"/>
    </row>
    <row r="27" spans="1:10" s="17" customFormat="1" ht="14.25" customHeight="1" thickBot="1" x14ac:dyDescent="0.25">
      <c r="A27" s="146">
        <v>17</v>
      </c>
      <c r="B27" s="230" t="s">
        <v>60</v>
      </c>
      <c r="C27" s="327"/>
      <c r="D27" s="328"/>
      <c r="E27" s="327">
        <v>0.75</v>
      </c>
      <c r="F27" s="328"/>
      <c r="G27" s="327">
        <v>0.73</v>
      </c>
      <c r="H27" s="328"/>
      <c r="I27" s="327">
        <v>0.8</v>
      </c>
      <c r="J27" s="329"/>
    </row>
    <row r="28" spans="1:10" x14ac:dyDescent="0.2">
      <c r="A28" s="3"/>
      <c r="B28" s="11"/>
      <c r="C28" s="10"/>
      <c r="D28" s="10"/>
      <c r="E28" s="10"/>
      <c r="F28" s="10"/>
      <c r="G28" s="10"/>
      <c r="H28" s="10"/>
      <c r="I28" s="10"/>
      <c r="J28" s="10"/>
    </row>
    <row r="29" spans="1:10" ht="18" x14ac:dyDescent="0.25">
      <c r="A29" s="447" t="s">
        <v>231</v>
      </c>
      <c r="B29" s="447"/>
      <c r="C29" s="447"/>
      <c r="D29" s="447"/>
      <c r="E29" s="447"/>
      <c r="F29" s="447"/>
      <c r="G29" s="447"/>
      <c r="H29" s="447"/>
      <c r="I29" s="434"/>
      <c r="J29" s="434"/>
    </row>
    <row r="30" spans="1:10" ht="18" x14ac:dyDescent="0.25">
      <c r="A30" s="433" t="str">
        <f>'ΚΑΦ ΤΣ ΖΑΧ ΟΙΝ ΠΟΤ'!A27:G27</f>
        <v>ΗΜΕΡΟΜΗΝΙΑ: 29/10/2013</v>
      </c>
      <c r="B30" s="433"/>
      <c r="C30" s="433"/>
      <c r="D30" s="433"/>
      <c r="E30" s="434"/>
      <c r="F30" s="27"/>
      <c r="G30" s="7"/>
      <c r="H30" s="7"/>
      <c r="I30" s="7"/>
      <c r="J30" s="7"/>
    </row>
    <row r="31" spans="1:10" ht="13.5" thickBot="1" x14ac:dyDescent="0.25">
      <c r="B31" s="2"/>
    </row>
    <row r="32" spans="1:10" x14ac:dyDescent="0.2">
      <c r="A32" s="425" t="s">
        <v>0</v>
      </c>
      <c r="B32" s="409" t="s">
        <v>1</v>
      </c>
      <c r="C32" s="419" t="s">
        <v>222</v>
      </c>
      <c r="D32" s="443"/>
      <c r="E32" s="443"/>
      <c r="F32" s="443"/>
      <c r="G32" s="443"/>
      <c r="H32" s="443"/>
      <c r="I32" s="448"/>
      <c r="J32" s="449"/>
    </row>
    <row r="33" spans="1:10" ht="35.25" customHeight="1" x14ac:dyDescent="0.2">
      <c r="A33" s="426"/>
      <c r="B33" s="410"/>
      <c r="C33" s="413" t="str">
        <f>ΓΑΛΑΚΤΟΚΟΜΙΚΑ!C7</f>
        <v>ΥΠΕΡΑΓΟΡΑ ΛΙΤΣΑ ΒΑΡΩΣΙΩΝ 101, 5522 ΒΡΥΣΟΥΛΛΕΣ</v>
      </c>
      <c r="D33" s="414"/>
      <c r="E33" s="413" t="str">
        <f>ΓΑΛΑΚΤΟΚΟΜΙΚΑ!E7</f>
        <v>ΥΠΕΡΑΓΟΡΑ  ΞΕΝΗΣ ΣΑΛΑΜΙΝΟΣ 81, 5282 ΠΑΡΑΛΙΜΝΙ</v>
      </c>
      <c r="F33" s="414"/>
      <c r="G33" s="413" t="str">
        <f>ΓΑΛΑΚΤΟΚΟΜΙΚΑ!G7</f>
        <v>ΛΑΪΚΗ ΑΓΟΡΑ ΠΟΤΑΜΟΣ ΔΗΜΗΤΡΑΣ 39, 5282 ΠΑΛΑΛΙΜΝΙ</v>
      </c>
      <c r="H33" s="414"/>
      <c r="I33" s="413" t="str">
        <f>ΓΑΛΑΚΤΟΚΟΜΙΚΑ!I7</f>
        <v>ΥΠΕΡΑΓΟΡΑ  Δ&amp;Α ΛΑΖΑΡΗ, 28ης ΟΚΤΩΒΡΙΟΥ 13, ΛΙΟΠΕΤΡΙ</v>
      </c>
      <c r="J33" s="417"/>
    </row>
    <row r="34" spans="1:10" ht="42.75" customHeight="1" x14ac:dyDescent="0.2">
      <c r="A34" s="426"/>
      <c r="B34" s="410"/>
      <c r="C34" s="415"/>
      <c r="D34" s="416"/>
      <c r="E34" s="415"/>
      <c r="F34" s="416"/>
      <c r="G34" s="415"/>
      <c r="H34" s="416"/>
      <c r="I34" s="415"/>
      <c r="J34" s="418"/>
    </row>
    <row r="35" spans="1:10" x14ac:dyDescent="0.2">
      <c r="A35" s="426"/>
      <c r="B35" s="410"/>
      <c r="C35" s="428" t="s">
        <v>2</v>
      </c>
      <c r="D35" s="429"/>
      <c r="E35" s="428" t="s">
        <v>2</v>
      </c>
      <c r="F35" s="429"/>
      <c r="G35" s="428" t="s">
        <v>2</v>
      </c>
      <c r="H35" s="429"/>
      <c r="I35" s="428" t="s">
        <v>2</v>
      </c>
      <c r="J35" s="430"/>
    </row>
    <row r="36" spans="1:10" x14ac:dyDescent="0.2">
      <c r="A36" s="427"/>
      <c r="B36" s="411"/>
      <c r="C36" s="405" t="s">
        <v>3</v>
      </c>
      <c r="D36" s="406"/>
      <c r="E36" s="405" t="s">
        <v>3</v>
      </c>
      <c r="F36" s="406"/>
      <c r="G36" s="405" t="s">
        <v>3</v>
      </c>
      <c r="H36" s="406"/>
      <c r="I36" s="405" t="s">
        <v>3</v>
      </c>
      <c r="J36" s="408"/>
    </row>
    <row r="37" spans="1:10" ht="15" customHeight="1" x14ac:dyDescent="0.2">
      <c r="A37" s="14">
        <v>1</v>
      </c>
      <c r="B37" s="13" t="s">
        <v>304</v>
      </c>
      <c r="C37" s="319"/>
      <c r="D37" s="320"/>
      <c r="E37" s="319">
        <v>2.1</v>
      </c>
      <c r="F37" s="320"/>
      <c r="G37" s="319">
        <v>2.19</v>
      </c>
      <c r="H37" s="320"/>
      <c r="I37" s="319">
        <v>1.99</v>
      </c>
      <c r="J37" s="321" t="s">
        <v>258</v>
      </c>
    </row>
    <row r="38" spans="1:10" ht="15" customHeight="1" x14ac:dyDescent="0.2">
      <c r="A38" s="14">
        <v>2</v>
      </c>
      <c r="B38" s="13" t="s">
        <v>305</v>
      </c>
      <c r="C38" s="319"/>
      <c r="D38" s="320"/>
      <c r="E38" s="319">
        <v>2.25</v>
      </c>
      <c r="F38" s="320"/>
      <c r="G38" s="319">
        <v>2.75</v>
      </c>
      <c r="H38" s="320"/>
      <c r="I38" s="319">
        <v>2.99</v>
      </c>
      <c r="J38" s="321"/>
    </row>
    <row r="39" spans="1:10" ht="15" customHeight="1" x14ac:dyDescent="0.2">
      <c r="A39" s="14">
        <v>3</v>
      </c>
      <c r="B39" s="113" t="s">
        <v>306</v>
      </c>
      <c r="C39" s="319"/>
      <c r="D39" s="320"/>
      <c r="E39" s="319">
        <v>2.2999999999999998</v>
      </c>
      <c r="F39" s="320"/>
      <c r="G39" s="319">
        <v>2.75</v>
      </c>
      <c r="H39" s="320"/>
      <c r="I39" s="319">
        <v>2.95</v>
      </c>
      <c r="J39" s="321"/>
    </row>
    <row r="40" spans="1:10" ht="15" customHeight="1" x14ac:dyDescent="0.2">
      <c r="A40" s="14">
        <v>4</v>
      </c>
      <c r="B40" s="113" t="s">
        <v>307</v>
      </c>
      <c r="C40" s="319"/>
      <c r="D40" s="320"/>
      <c r="E40" s="319"/>
      <c r="F40" s="320"/>
      <c r="G40" s="319"/>
      <c r="H40" s="320"/>
      <c r="I40" s="319"/>
      <c r="J40" s="321"/>
    </row>
    <row r="41" spans="1:10" ht="15" customHeight="1" x14ac:dyDescent="0.2">
      <c r="A41" s="14">
        <v>5</v>
      </c>
      <c r="B41" s="286" t="s">
        <v>106</v>
      </c>
      <c r="C41" s="97"/>
      <c r="D41" s="98"/>
      <c r="E41" s="97">
        <v>3.75</v>
      </c>
      <c r="F41" s="98" t="s">
        <v>258</v>
      </c>
      <c r="G41" s="97">
        <v>4.09</v>
      </c>
      <c r="H41" s="98"/>
      <c r="I41" s="97"/>
      <c r="J41" s="241"/>
    </row>
    <row r="42" spans="1:10" ht="15" customHeight="1" x14ac:dyDescent="0.2">
      <c r="A42" s="14">
        <v>6</v>
      </c>
      <c r="B42" s="286" t="s">
        <v>107</v>
      </c>
      <c r="C42" s="97"/>
      <c r="D42" s="98"/>
      <c r="E42" s="97">
        <v>3.4</v>
      </c>
      <c r="F42" s="98"/>
      <c r="G42" s="97">
        <v>3.38</v>
      </c>
      <c r="H42" s="98"/>
      <c r="I42" s="97"/>
      <c r="J42" s="241"/>
    </row>
    <row r="43" spans="1:10" ht="15" customHeight="1" x14ac:dyDescent="0.2">
      <c r="A43" s="14">
        <v>7</v>
      </c>
      <c r="B43" s="130" t="s">
        <v>308</v>
      </c>
      <c r="C43" s="97"/>
      <c r="D43" s="98"/>
      <c r="E43" s="97">
        <v>2.65</v>
      </c>
      <c r="F43" s="98"/>
      <c r="G43" s="97">
        <v>2.9</v>
      </c>
      <c r="H43" s="98"/>
      <c r="I43" s="97">
        <v>3.52</v>
      </c>
      <c r="J43" s="241"/>
    </row>
    <row r="44" spans="1:10" ht="15" customHeight="1" x14ac:dyDescent="0.2">
      <c r="A44" s="14">
        <v>8</v>
      </c>
      <c r="B44" s="130" t="s">
        <v>309</v>
      </c>
      <c r="C44" s="97"/>
      <c r="D44" s="98"/>
      <c r="E44" s="97">
        <v>2.6</v>
      </c>
      <c r="F44" s="98"/>
      <c r="G44" s="97"/>
      <c r="H44" s="98"/>
      <c r="I44" s="97">
        <v>3.52</v>
      </c>
      <c r="J44" s="241"/>
    </row>
    <row r="45" spans="1:10" ht="15" customHeight="1" x14ac:dyDescent="0.2">
      <c r="A45" s="14">
        <v>9</v>
      </c>
      <c r="B45" s="113" t="s">
        <v>310</v>
      </c>
      <c r="C45" s="319"/>
      <c r="D45" s="320"/>
      <c r="E45" s="319"/>
      <c r="F45" s="320"/>
      <c r="G45" s="319"/>
      <c r="H45" s="320"/>
      <c r="I45" s="319"/>
      <c r="J45" s="321"/>
    </row>
    <row r="46" spans="1:10" ht="15" customHeight="1" thickBot="1" x14ac:dyDescent="0.25">
      <c r="A46" s="143">
        <v>10</v>
      </c>
      <c r="B46" s="20" t="s">
        <v>311</v>
      </c>
      <c r="C46" s="327"/>
      <c r="D46" s="328"/>
      <c r="E46" s="327">
        <v>2.35</v>
      </c>
      <c r="F46" s="328"/>
      <c r="G46" s="327">
        <v>2.75</v>
      </c>
      <c r="H46" s="328"/>
      <c r="I46" s="327">
        <v>3.43</v>
      </c>
      <c r="J46" s="329"/>
    </row>
    <row r="47" spans="1:10" x14ac:dyDescent="0.2">
      <c r="C47" s="9"/>
      <c r="D47" s="9"/>
      <c r="E47" s="28"/>
      <c r="F47" s="28"/>
      <c r="G47" s="9"/>
      <c r="H47" s="9"/>
      <c r="I47" s="9"/>
      <c r="J47" s="9"/>
    </row>
    <row r="48" spans="1:10" x14ac:dyDescent="0.2">
      <c r="B48" s="412" t="s">
        <v>123</v>
      </c>
      <c r="C48" s="412"/>
      <c r="D48" s="412"/>
      <c r="E48" s="412"/>
      <c r="F48" s="412"/>
      <c r="G48" s="412"/>
      <c r="H48" s="412"/>
    </row>
    <row r="49" spans="2:10" x14ac:dyDescent="0.2">
      <c r="B49" s="404" t="s">
        <v>124</v>
      </c>
      <c r="C49" s="404"/>
      <c r="D49" s="404"/>
      <c r="E49" s="404"/>
      <c r="F49" s="404"/>
      <c r="G49" s="404"/>
      <c r="H49" s="404"/>
      <c r="I49" s="27"/>
      <c r="J49" s="27"/>
    </row>
    <row r="50" spans="2:10" x14ac:dyDescent="0.2">
      <c r="B50" s="431" t="s">
        <v>121</v>
      </c>
      <c r="C50" s="431"/>
      <c r="D50" s="431"/>
      <c r="E50" s="431"/>
      <c r="F50" s="431"/>
      <c r="G50" s="431"/>
      <c r="H50" s="431"/>
      <c r="I50" s="27"/>
      <c r="J50" s="27"/>
    </row>
  </sheetData>
  <sheetProtection password="CD07" sheet="1"/>
  <mergeCells count="38">
    <mergeCell ref="G33:H34"/>
    <mergeCell ref="E36:F36"/>
    <mergeCell ref="G36:H36"/>
    <mergeCell ref="C32:J32"/>
    <mergeCell ref="E35:F35"/>
    <mergeCell ref="E33:F34"/>
    <mergeCell ref="A1:B1"/>
    <mergeCell ref="A4:F4"/>
    <mergeCell ref="B6:B10"/>
    <mergeCell ref="A3:J3"/>
    <mergeCell ref="C6:J6"/>
    <mergeCell ref="I7:J8"/>
    <mergeCell ref="E7:F8"/>
    <mergeCell ref="A6:A10"/>
    <mergeCell ref="C9:D9"/>
    <mergeCell ref="I9:J9"/>
    <mergeCell ref="G7:H8"/>
    <mergeCell ref="C10:D10"/>
    <mergeCell ref="G10:H10"/>
    <mergeCell ref="C7:D8"/>
    <mergeCell ref="E9:F9"/>
    <mergeCell ref="G9:H9"/>
    <mergeCell ref="E10:F10"/>
    <mergeCell ref="B49:H49"/>
    <mergeCell ref="A30:E30"/>
    <mergeCell ref="B50:H50"/>
    <mergeCell ref="I10:J10"/>
    <mergeCell ref="I36:J36"/>
    <mergeCell ref="I33:J34"/>
    <mergeCell ref="I35:J35"/>
    <mergeCell ref="A29:J29"/>
    <mergeCell ref="C35:D35"/>
    <mergeCell ref="C36:D36"/>
    <mergeCell ref="B48:H48"/>
    <mergeCell ref="A32:A36"/>
    <mergeCell ref="B32:B36"/>
    <mergeCell ref="G35:H35"/>
    <mergeCell ref="C33:D34"/>
  </mergeCells>
  <phoneticPr fontId="0" type="noConversion"/>
  <dataValidations count="1">
    <dataValidation type="list" allowBlank="1" showErrorMessage="1" error="Καταχώρηση μόνο προσφορών" sqref="D11:D27 F11:F27 H11:H27 J11:J27 D37:D46 F37:F46 H37:H46 J37:J46">
      <formula1>$AA$1:$AA$2</formula1>
    </dataValidation>
  </dataValidations>
  <printOptions horizontalCentered="1"/>
  <pageMargins left="0.55118110236220474" right="0.35433070866141736" top="0.19685039370078741" bottom="0.39370078740157483" header="0.23622047244094491" footer="0.39370078740157483"/>
  <pageSetup paperSize="9" scale="70" orientation="landscape" r:id="rId1"/>
  <headerFooter alignWithMargins="0">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A43"/>
  <sheetViews>
    <sheetView zoomScale="85" zoomScaleNormal="85" workbookViewId="0">
      <selection activeCell="G34" sqref="G34"/>
    </sheetView>
  </sheetViews>
  <sheetFormatPr defaultRowHeight="12.75" x14ac:dyDescent="0.2"/>
  <cols>
    <col min="1" max="1" width="4" style="1" customWidth="1"/>
    <col min="2" max="2" width="62.85546875" bestFit="1" customWidth="1"/>
    <col min="3" max="3" width="15.7109375" customWidth="1"/>
    <col min="4" max="4" width="1.85546875" customWidth="1"/>
    <col min="5" max="5" width="15.7109375" customWidth="1"/>
    <col min="6" max="6" width="1.85546875" customWidth="1"/>
    <col min="7" max="7" width="15.7109375" customWidth="1"/>
    <col min="8" max="8" width="3.140625" customWidth="1"/>
    <col min="9" max="9" width="16.42578125" customWidth="1"/>
    <col min="10" max="10" width="3.140625" customWidth="1"/>
    <col min="27" max="27" width="0" hidden="1" customWidth="1"/>
  </cols>
  <sheetData>
    <row r="1" spans="1:27" x14ac:dyDescent="0.2">
      <c r="A1" s="422" t="str">
        <f>'ΑΝΑΨΥΚ ΧΥΜ ΕΜΦ ΝΕΡΟ'!A1:B1</f>
        <v>Αρ. Φακ. 13.27.31/8</v>
      </c>
      <c r="B1" s="422"/>
      <c r="AA1" s="315" t="s">
        <v>258</v>
      </c>
    </row>
    <row r="2" spans="1:27" x14ac:dyDescent="0.2">
      <c r="B2" s="1"/>
      <c r="AA2" s="1"/>
    </row>
    <row r="3" spans="1:27" ht="18" x14ac:dyDescent="0.25">
      <c r="A3" s="447" t="s">
        <v>232</v>
      </c>
      <c r="B3" s="447"/>
      <c r="C3" s="447"/>
      <c r="D3" s="447"/>
      <c r="E3" s="447"/>
      <c r="F3" s="447"/>
      <c r="G3" s="447"/>
      <c r="H3" s="447"/>
      <c r="I3" s="434"/>
      <c r="J3" s="434"/>
    </row>
    <row r="4" spans="1:27" ht="18" x14ac:dyDescent="0.25">
      <c r="A4" s="433" t="str">
        <f>'ΑΝΑΨΥΚ ΧΥΜ ΕΜΦ ΝΕΡΟ'!A4:F4</f>
        <v>ΗΜΕΡΟΜΗΝΙΑ: 29/10/2013</v>
      </c>
      <c r="B4" s="433"/>
      <c r="C4" s="433"/>
      <c r="D4" s="433"/>
      <c r="E4" s="434"/>
      <c r="F4" s="434"/>
      <c r="G4" s="7"/>
      <c r="H4" s="7"/>
      <c r="I4" s="7"/>
      <c r="J4" s="7"/>
    </row>
    <row r="5" spans="1:27" ht="13.5" thickBot="1" x14ac:dyDescent="0.25">
      <c r="B5" s="2"/>
    </row>
    <row r="6" spans="1:27" x14ac:dyDescent="0.2">
      <c r="A6" s="425" t="s">
        <v>0</v>
      </c>
      <c r="B6" s="409" t="s">
        <v>1</v>
      </c>
      <c r="C6" s="419" t="s">
        <v>222</v>
      </c>
      <c r="D6" s="443"/>
      <c r="E6" s="443"/>
      <c r="F6" s="443"/>
      <c r="G6" s="443"/>
      <c r="H6" s="443"/>
      <c r="I6" s="448"/>
      <c r="J6" s="449"/>
    </row>
    <row r="7" spans="1:27" s="234" customFormat="1" ht="36" customHeight="1" x14ac:dyDescent="0.2">
      <c r="A7" s="426"/>
      <c r="B7" s="410"/>
      <c r="C7" s="413" t="str">
        <f>ΓΑΛΑΚΤΟΚΟΜΙΚΑ!C7</f>
        <v>ΥΠΕΡΑΓΟΡΑ ΛΙΤΣΑ ΒΑΡΩΣΙΩΝ 101, 5522 ΒΡΥΣΟΥΛΛΕΣ</v>
      </c>
      <c r="D7" s="461"/>
      <c r="E7" s="413" t="str">
        <f>ΓΑΛΑΚΤΟΚΟΜΙΚΑ!E7</f>
        <v>ΥΠΕΡΑΓΟΡΑ  ΞΕΝΗΣ ΣΑΛΑΜΙΝΟΣ 81, 5282 ΠΑΡΑΛΙΜΝΙ</v>
      </c>
      <c r="F7" s="461"/>
      <c r="G7" s="413" t="str">
        <f>ΓΑΛΑΚΤΟΚΟΜΙΚΑ!G7</f>
        <v>ΛΑΪΚΗ ΑΓΟΡΑ ΠΟΤΑΜΟΣ ΔΗΜΗΤΡΑΣ 39, 5282 ΠΑΛΑΛΙΜΝΙ</v>
      </c>
      <c r="H7" s="461"/>
      <c r="I7" s="413" t="str">
        <f>ΓΑΛΑΚΤΟΚΟΜΙΚΑ!I7</f>
        <v>ΥΠΕΡΑΓΟΡΑ  Δ&amp;Α ΛΑΖΑΡΗ, 28ης ΟΚΤΩΒΡΙΟΥ 13, ΛΙΟΠΕΤΡΙ</v>
      </c>
      <c r="J7" s="417"/>
    </row>
    <row r="8" spans="1:27" s="234" customFormat="1" ht="42.75" customHeight="1" x14ac:dyDescent="0.2">
      <c r="A8" s="426"/>
      <c r="B8" s="410"/>
      <c r="C8" s="415"/>
      <c r="D8" s="462"/>
      <c r="E8" s="415"/>
      <c r="F8" s="462"/>
      <c r="G8" s="415"/>
      <c r="H8" s="462"/>
      <c r="I8" s="415"/>
      <c r="J8" s="418"/>
    </row>
    <row r="9" spans="1:27" x14ac:dyDescent="0.2">
      <c r="A9" s="426"/>
      <c r="B9" s="410"/>
      <c r="C9" s="428" t="s">
        <v>2</v>
      </c>
      <c r="D9" s="463"/>
      <c r="E9" s="428" t="s">
        <v>2</v>
      </c>
      <c r="F9" s="463"/>
      <c r="G9" s="428" t="s">
        <v>2</v>
      </c>
      <c r="H9" s="463"/>
      <c r="I9" s="428" t="s">
        <v>2</v>
      </c>
      <c r="J9" s="430"/>
    </row>
    <row r="10" spans="1:27" x14ac:dyDescent="0.2">
      <c r="A10" s="427"/>
      <c r="B10" s="411"/>
      <c r="C10" s="405" t="s">
        <v>3</v>
      </c>
      <c r="D10" s="406"/>
      <c r="E10" s="405" t="s">
        <v>3</v>
      </c>
      <c r="F10" s="406"/>
      <c r="G10" s="405" t="s">
        <v>3</v>
      </c>
      <c r="H10" s="406"/>
      <c r="I10" s="405" t="s">
        <v>3</v>
      </c>
      <c r="J10" s="408"/>
    </row>
    <row r="11" spans="1:27" ht="18" customHeight="1" x14ac:dyDescent="0.2">
      <c r="A11" s="14">
        <v>1</v>
      </c>
      <c r="B11" s="21" t="s">
        <v>165</v>
      </c>
      <c r="C11" s="319"/>
      <c r="D11" s="320"/>
      <c r="E11" s="319"/>
      <c r="F11" s="320"/>
      <c r="G11" s="319"/>
      <c r="H11" s="320"/>
      <c r="I11" s="319"/>
      <c r="J11" s="321"/>
    </row>
    <row r="12" spans="1:27" ht="18" customHeight="1" x14ac:dyDescent="0.2">
      <c r="A12" s="14">
        <v>2</v>
      </c>
      <c r="B12" s="290" t="s">
        <v>166</v>
      </c>
      <c r="C12" s="319">
        <v>2.71</v>
      </c>
      <c r="D12" s="320"/>
      <c r="E12" s="319">
        <v>2.85</v>
      </c>
      <c r="F12" s="320"/>
      <c r="G12" s="319"/>
      <c r="H12" s="320"/>
      <c r="I12" s="319"/>
      <c r="J12" s="321"/>
    </row>
    <row r="13" spans="1:27" ht="18" customHeight="1" x14ac:dyDescent="0.2">
      <c r="A13" s="14">
        <v>3</v>
      </c>
      <c r="B13" s="298" t="s">
        <v>167</v>
      </c>
      <c r="C13" s="319"/>
      <c r="D13" s="320"/>
      <c r="E13" s="319">
        <v>3.38</v>
      </c>
      <c r="F13" s="320"/>
      <c r="G13" s="319"/>
      <c r="H13" s="320"/>
      <c r="I13" s="319"/>
      <c r="J13" s="321"/>
    </row>
    <row r="14" spans="1:27" ht="18" customHeight="1" x14ac:dyDescent="0.2">
      <c r="A14" s="14">
        <v>4</v>
      </c>
      <c r="B14" s="290" t="s">
        <v>331</v>
      </c>
      <c r="C14" s="319"/>
      <c r="D14" s="320"/>
      <c r="E14" s="319"/>
      <c r="F14" s="320"/>
      <c r="G14" s="319">
        <v>1.65</v>
      </c>
      <c r="H14" s="320"/>
      <c r="I14" s="319">
        <v>1.7</v>
      </c>
      <c r="J14" s="321"/>
    </row>
    <row r="15" spans="1:27" s="234" customFormat="1" ht="19.5" customHeight="1" x14ac:dyDescent="0.2">
      <c r="A15" s="233">
        <v>5</v>
      </c>
      <c r="B15" s="299" t="s">
        <v>312</v>
      </c>
      <c r="C15" s="97">
        <v>2.2000000000000002</v>
      </c>
      <c r="D15" s="98"/>
      <c r="E15" s="97">
        <v>2.6</v>
      </c>
      <c r="F15" s="98"/>
      <c r="G15" s="97">
        <v>2.5499999999999998</v>
      </c>
      <c r="H15" s="98"/>
      <c r="I15" s="97"/>
      <c r="J15" s="241"/>
    </row>
    <row r="16" spans="1:27" ht="18" customHeight="1" x14ac:dyDescent="0.2">
      <c r="A16" s="14">
        <v>6</v>
      </c>
      <c r="B16" s="299" t="s">
        <v>168</v>
      </c>
      <c r="C16" s="97">
        <v>1.42</v>
      </c>
      <c r="D16" s="98"/>
      <c r="E16" s="97">
        <v>1.9</v>
      </c>
      <c r="F16" s="98"/>
      <c r="G16" s="97"/>
      <c r="H16" s="98"/>
      <c r="I16" s="97"/>
      <c r="J16" s="241" t="s">
        <v>99</v>
      </c>
    </row>
    <row r="17" spans="1:10" ht="18" customHeight="1" x14ac:dyDescent="0.2">
      <c r="A17" s="14">
        <v>7</v>
      </c>
      <c r="B17" s="290" t="s">
        <v>332</v>
      </c>
      <c r="C17" s="319"/>
      <c r="D17" s="320"/>
      <c r="E17" s="319">
        <v>2.0699999999999998</v>
      </c>
      <c r="F17" s="320"/>
      <c r="G17" s="319"/>
      <c r="H17" s="320"/>
      <c r="I17" s="319"/>
      <c r="J17" s="321"/>
    </row>
    <row r="18" spans="1:10" ht="18" customHeight="1" thickBot="1" x14ac:dyDescent="0.25">
      <c r="A18" s="143">
        <v>8</v>
      </c>
      <c r="B18" s="145" t="s">
        <v>169</v>
      </c>
      <c r="C18" s="327">
        <v>2.63</v>
      </c>
      <c r="D18" s="328"/>
      <c r="E18" s="327">
        <v>3.1</v>
      </c>
      <c r="F18" s="328"/>
      <c r="G18" s="327"/>
      <c r="H18" s="328"/>
      <c r="I18" s="327"/>
      <c r="J18" s="329"/>
    </row>
    <row r="19" spans="1:10" x14ac:dyDescent="0.2">
      <c r="A19" s="3"/>
      <c r="B19" s="11"/>
      <c r="C19" s="10"/>
      <c r="D19" s="10"/>
      <c r="E19" s="10"/>
      <c r="F19" s="10"/>
      <c r="G19" s="10"/>
      <c r="H19" s="10"/>
      <c r="I19" s="10"/>
      <c r="J19" s="10"/>
    </row>
    <row r="20" spans="1:10" ht="18" x14ac:dyDescent="0.25">
      <c r="A20" s="447" t="s">
        <v>233</v>
      </c>
      <c r="B20" s="447"/>
      <c r="C20" s="447"/>
      <c r="D20" s="447"/>
      <c r="E20" s="447"/>
      <c r="F20" s="447"/>
      <c r="G20" s="447"/>
      <c r="H20" s="447"/>
      <c r="I20" s="434"/>
      <c r="J20" s="434"/>
    </row>
    <row r="21" spans="1:10" ht="18" x14ac:dyDescent="0.25">
      <c r="A21" s="433" t="str">
        <f>A4</f>
        <v>ΗΜΕΡΟΜΗΝΙΑ: 29/10/2013</v>
      </c>
      <c r="B21" s="433"/>
      <c r="C21" s="433"/>
      <c r="D21" s="433"/>
      <c r="E21" s="434"/>
      <c r="F21" s="27"/>
      <c r="G21" s="7"/>
      <c r="H21" s="7"/>
      <c r="I21" s="7"/>
      <c r="J21" s="7"/>
    </row>
    <row r="22" spans="1:10" ht="13.5" thickBot="1" x14ac:dyDescent="0.25">
      <c r="B22" s="2"/>
    </row>
    <row r="23" spans="1:10" x14ac:dyDescent="0.2">
      <c r="A23" s="425" t="s">
        <v>0</v>
      </c>
      <c r="B23" s="409" t="s">
        <v>1</v>
      </c>
      <c r="C23" s="419" t="s">
        <v>222</v>
      </c>
      <c r="D23" s="443"/>
      <c r="E23" s="443"/>
      <c r="F23" s="443"/>
      <c r="G23" s="443"/>
      <c r="H23" s="443"/>
      <c r="I23" s="448"/>
      <c r="J23" s="449"/>
    </row>
    <row r="24" spans="1:10" s="234" customFormat="1" ht="35.25" customHeight="1" x14ac:dyDescent="0.2">
      <c r="A24" s="426"/>
      <c r="B24" s="410"/>
      <c r="C24" s="413" t="str">
        <f>ΓΑΛΑΚΤΟΚΟΜΙΚΑ!C7</f>
        <v>ΥΠΕΡΑΓΟΡΑ ΛΙΤΣΑ ΒΑΡΩΣΙΩΝ 101, 5522 ΒΡΥΣΟΥΛΛΕΣ</v>
      </c>
      <c r="D24" s="461"/>
      <c r="E24" s="413" t="str">
        <f>ΓΑΛΑΚΤΟΚΟΜΙΚΑ!E7</f>
        <v>ΥΠΕΡΑΓΟΡΑ  ΞΕΝΗΣ ΣΑΛΑΜΙΝΟΣ 81, 5282 ΠΑΡΑΛΙΜΝΙ</v>
      </c>
      <c r="F24" s="461"/>
      <c r="G24" s="413" t="str">
        <f>ΓΑΛΑΚΤΟΚΟΜΙΚΑ!G7</f>
        <v>ΛΑΪΚΗ ΑΓΟΡΑ ΠΟΤΑΜΟΣ ΔΗΜΗΤΡΑΣ 39, 5282 ΠΑΛΑΛΙΜΝΙ</v>
      </c>
      <c r="H24" s="461"/>
      <c r="I24" s="413" t="str">
        <f>ΓΑΛΑΚΤΟΚΟΜΙΚΑ!I7</f>
        <v>ΥΠΕΡΑΓΟΡΑ  Δ&amp;Α ΛΑΖΑΡΗ, 28ης ΟΚΤΩΒΡΙΟΥ 13, ΛΙΟΠΕΤΡΙ</v>
      </c>
      <c r="J24" s="417"/>
    </row>
    <row r="25" spans="1:10" s="234" customFormat="1" ht="35.25" customHeight="1" x14ac:dyDescent="0.2">
      <c r="A25" s="426"/>
      <c r="B25" s="410"/>
      <c r="C25" s="415"/>
      <c r="D25" s="462"/>
      <c r="E25" s="415"/>
      <c r="F25" s="462"/>
      <c r="G25" s="415"/>
      <c r="H25" s="462"/>
      <c r="I25" s="415"/>
      <c r="J25" s="418"/>
    </row>
    <row r="26" spans="1:10" x14ac:dyDescent="0.2">
      <c r="A26" s="426"/>
      <c r="B26" s="410"/>
      <c r="C26" s="428" t="s">
        <v>2</v>
      </c>
      <c r="D26" s="463"/>
      <c r="E26" s="428" t="s">
        <v>2</v>
      </c>
      <c r="F26" s="463"/>
      <c r="G26" s="428" t="s">
        <v>2</v>
      </c>
      <c r="H26" s="463"/>
      <c r="I26" s="428" t="s">
        <v>2</v>
      </c>
      <c r="J26" s="430"/>
    </row>
    <row r="27" spans="1:10" x14ac:dyDescent="0.2">
      <c r="A27" s="427"/>
      <c r="B27" s="411"/>
      <c r="C27" s="405" t="s">
        <v>3</v>
      </c>
      <c r="D27" s="406"/>
      <c r="E27" s="405" t="s">
        <v>3</v>
      </c>
      <c r="F27" s="406"/>
      <c r="G27" s="405" t="s">
        <v>3</v>
      </c>
      <c r="H27" s="406"/>
      <c r="I27" s="405" t="s">
        <v>3</v>
      </c>
      <c r="J27" s="408"/>
    </row>
    <row r="28" spans="1:10" ht="15" customHeight="1" x14ac:dyDescent="0.2">
      <c r="A28" s="14">
        <v>1</v>
      </c>
      <c r="B28" s="13" t="s">
        <v>35</v>
      </c>
      <c r="C28" s="319">
        <v>1.6</v>
      </c>
      <c r="D28" s="320"/>
      <c r="E28" s="319">
        <v>1.25</v>
      </c>
      <c r="F28" s="320"/>
      <c r="G28" s="319">
        <v>1.6</v>
      </c>
      <c r="H28" s="320"/>
      <c r="I28" s="319">
        <v>1.5</v>
      </c>
      <c r="J28" s="321"/>
    </row>
    <row r="29" spans="1:10" ht="15" customHeight="1" x14ac:dyDescent="0.2">
      <c r="A29" s="14">
        <v>2</v>
      </c>
      <c r="B29" s="13" t="s">
        <v>37</v>
      </c>
      <c r="C29" s="319">
        <v>1.95</v>
      </c>
      <c r="D29" s="320"/>
      <c r="E29" s="319">
        <v>1.8</v>
      </c>
      <c r="F29" s="320"/>
      <c r="G29" s="319">
        <v>1.85</v>
      </c>
      <c r="H29" s="320"/>
      <c r="I29" s="319">
        <v>2</v>
      </c>
      <c r="J29" s="321"/>
    </row>
    <row r="30" spans="1:10" ht="15" customHeight="1" x14ac:dyDescent="0.2">
      <c r="A30" s="14">
        <v>3</v>
      </c>
      <c r="B30" s="13" t="s">
        <v>36</v>
      </c>
      <c r="C30" s="319"/>
      <c r="D30" s="320"/>
      <c r="E30" s="319">
        <v>3</v>
      </c>
      <c r="F30" s="320"/>
      <c r="G30" s="319">
        <v>2.75</v>
      </c>
      <c r="H30" s="320"/>
      <c r="I30" s="319">
        <v>2.8</v>
      </c>
      <c r="J30" s="321"/>
    </row>
    <row r="31" spans="1:10" ht="15" customHeight="1" x14ac:dyDescent="0.2">
      <c r="A31" s="14">
        <v>4</v>
      </c>
      <c r="B31" s="13" t="s">
        <v>50</v>
      </c>
      <c r="C31" s="319">
        <v>1.7</v>
      </c>
      <c r="D31" s="320"/>
      <c r="E31" s="319">
        <v>2</v>
      </c>
      <c r="F31" s="320"/>
      <c r="G31" s="319">
        <v>1.75</v>
      </c>
      <c r="H31" s="320"/>
      <c r="I31" s="319">
        <v>1.7</v>
      </c>
      <c r="J31" s="321"/>
    </row>
    <row r="32" spans="1:10" ht="15" customHeight="1" x14ac:dyDescent="0.2">
      <c r="A32" s="14">
        <v>5</v>
      </c>
      <c r="B32" s="13" t="s">
        <v>39</v>
      </c>
      <c r="C32" s="319">
        <v>2.25</v>
      </c>
      <c r="D32" s="320"/>
      <c r="E32" s="319">
        <v>2.2999999999999998</v>
      </c>
      <c r="F32" s="320"/>
      <c r="G32" s="319"/>
      <c r="H32" s="320"/>
      <c r="I32" s="319">
        <v>1.8</v>
      </c>
      <c r="J32" s="321"/>
    </row>
    <row r="33" spans="1:10" ht="15" customHeight="1" x14ac:dyDescent="0.2">
      <c r="A33" s="14">
        <v>6</v>
      </c>
      <c r="B33" s="13" t="s">
        <v>40</v>
      </c>
      <c r="C33" s="319"/>
      <c r="D33" s="320"/>
      <c r="E33" s="319">
        <v>2</v>
      </c>
      <c r="F33" s="320"/>
      <c r="G33" s="319">
        <v>1.49</v>
      </c>
      <c r="H33" s="320"/>
      <c r="I33" s="319">
        <v>1.29</v>
      </c>
      <c r="J33" s="321"/>
    </row>
    <row r="34" spans="1:10" ht="15" customHeight="1" x14ac:dyDescent="0.2">
      <c r="A34" s="14">
        <v>7</v>
      </c>
      <c r="B34" s="13" t="s">
        <v>45</v>
      </c>
      <c r="C34" s="319"/>
      <c r="D34" s="320"/>
      <c r="E34" s="319">
        <v>1.4</v>
      </c>
      <c r="F34" s="320"/>
      <c r="G34" s="319">
        <v>1.1499999999999999</v>
      </c>
      <c r="H34" s="320"/>
      <c r="I34" s="319">
        <v>1.1000000000000001</v>
      </c>
      <c r="J34" s="321"/>
    </row>
    <row r="35" spans="1:10" ht="15" customHeight="1" x14ac:dyDescent="0.2">
      <c r="A35" s="14">
        <v>8</v>
      </c>
      <c r="B35" s="13" t="s">
        <v>38</v>
      </c>
      <c r="C35" s="319"/>
      <c r="D35" s="320"/>
      <c r="E35" s="319"/>
      <c r="F35" s="320"/>
      <c r="G35" s="319"/>
      <c r="H35" s="320"/>
      <c r="I35" s="319"/>
      <c r="J35" s="321"/>
    </row>
    <row r="36" spans="1:10" ht="15" customHeight="1" x14ac:dyDescent="0.2">
      <c r="A36" s="14">
        <v>9</v>
      </c>
      <c r="B36" s="13" t="s">
        <v>41</v>
      </c>
      <c r="C36" s="319">
        <v>2.4</v>
      </c>
      <c r="D36" s="320"/>
      <c r="E36" s="319"/>
      <c r="F36" s="320"/>
      <c r="G36" s="319">
        <v>2.65</v>
      </c>
      <c r="H36" s="320"/>
      <c r="I36" s="319">
        <v>2.5</v>
      </c>
      <c r="J36" s="321"/>
    </row>
    <row r="37" spans="1:10" ht="15" customHeight="1" x14ac:dyDescent="0.2">
      <c r="A37" s="14">
        <v>10</v>
      </c>
      <c r="B37" s="13" t="s">
        <v>216</v>
      </c>
      <c r="C37" s="319">
        <v>0.6</v>
      </c>
      <c r="D37" s="320"/>
      <c r="E37" s="319">
        <v>0.75</v>
      </c>
      <c r="F37" s="320"/>
      <c r="G37" s="319">
        <v>0.65</v>
      </c>
      <c r="H37" s="320"/>
      <c r="I37" s="319">
        <v>0.7</v>
      </c>
      <c r="J37" s="321"/>
    </row>
    <row r="38" spans="1:10" ht="15" customHeight="1" x14ac:dyDescent="0.2">
      <c r="A38" s="14">
        <v>11</v>
      </c>
      <c r="B38" s="18" t="s">
        <v>46</v>
      </c>
      <c r="C38" s="319">
        <v>3.75</v>
      </c>
      <c r="D38" s="320"/>
      <c r="E38" s="319"/>
      <c r="F38" s="320"/>
      <c r="G38" s="319"/>
      <c r="H38" s="320"/>
      <c r="I38" s="319"/>
      <c r="J38" s="321"/>
    </row>
    <row r="39" spans="1:10" ht="15" customHeight="1" thickBot="1" x14ac:dyDescent="0.25">
      <c r="A39" s="143">
        <v>12</v>
      </c>
      <c r="B39" s="19" t="s">
        <v>47</v>
      </c>
      <c r="C39" s="327">
        <v>0.35</v>
      </c>
      <c r="D39" s="328"/>
      <c r="E39" s="327">
        <v>0.45</v>
      </c>
      <c r="F39" s="328"/>
      <c r="G39" s="327">
        <v>0.4</v>
      </c>
      <c r="H39" s="328"/>
      <c r="I39" s="327">
        <v>0.5</v>
      </c>
      <c r="J39" s="329"/>
    </row>
    <row r="40" spans="1:10" x14ac:dyDescent="0.2">
      <c r="I40" s="4"/>
      <c r="J40" s="4"/>
    </row>
    <row r="41" spans="1:10" x14ac:dyDescent="0.2">
      <c r="B41" s="412" t="s">
        <v>123</v>
      </c>
      <c r="C41" s="412"/>
      <c r="D41" s="412"/>
      <c r="E41" s="412"/>
      <c r="F41" s="412"/>
      <c r="G41" s="412"/>
      <c r="H41" s="412"/>
      <c r="I41" s="27"/>
      <c r="J41" s="27"/>
    </row>
    <row r="42" spans="1:10" x14ac:dyDescent="0.2">
      <c r="B42" s="404" t="s">
        <v>124</v>
      </c>
      <c r="C42" s="404"/>
      <c r="D42" s="404"/>
      <c r="E42" s="404"/>
      <c r="F42" s="404"/>
      <c r="G42" s="404"/>
      <c r="H42" s="404"/>
      <c r="I42" s="27"/>
      <c r="J42" s="27"/>
    </row>
    <row r="43" spans="1:10" x14ac:dyDescent="0.2">
      <c r="B43" s="431" t="s">
        <v>121</v>
      </c>
      <c r="C43" s="431"/>
      <c r="D43" s="431"/>
      <c r="E43" s="431"/>
      <c r="F43" s="431"/>
      <c r="G43" s="431"/>
      <c r="H43" s="431"/>
      <c r="I43" s="27"/>
      <c r="J43" s="27"/>
    </row>
  </sheetData>
  <sheetProtection password="CD07" sheet="1"/>
  <mergeCells count="38">
    <mergeCell ref="A1:B1"/>
    <mergeCell ref="A6:A10"/>
    <mergeCell ref="A4:F4"/>
    <mergeCell ref="B6:B10"/>
    <mergeCell ref="C7:D8"/>
    <mergeCell ref="C9:D9"/>
    <mergeCell ref="E7:F8"/>
    <mergeCell ref="E10:F10"/>
    <mergeCell ref="E9:F9"/>
    <mergeCell ref="A3:J3"/>
    <mergeCell ref="C6:J6"/>
    <mergeCell ref="I7:J8"/>
    <mergeCell ref="I9:J9"/>
    <mergeCell ref="G7:H8"/>
    <mergeCell ref="G9:H9"/>
    <mergeCell ref="C10:D10"/>
    <mergeCell ref="I10:J10"/>
    <mergeCell ref="A23:A27"/>
    <mergeCell ref="E26:F26"/>
    <mergeCell ref="I27:J27"/>
    <mergeCell ref="I26:J26"/>
    <mergeCell ref="G26:H26"/>
    <mergeCell ref="G27:H27"/>
    <mergeCell ref="C26:D26"/>
    <mergeCell ref="E24:F25"/>
    <mergeCell ref="G24:H25"/>
    <mergeCell ref="A20:J20"/>
    <mergeCell ref="A21:E21"/>
    <mergeCell ref="G10:H10"/>
    <mergeCell ref="B42:H42"/>
    <mergeCell ref="B43:H43"/>
    <mergeCell ref="B41:H41"/>
    <mergeCell ref="C27:D27"/>
    <mergeCell ref="E27:F27"/>
    <mergeCell ref="B23:B27"/>
    <mergeCell ref="C23:J23"/>
    <mergeCell ref="C24:D25"/>
    <mergeCell ref="I24:J25"/>
  </mergeCells>
  <phoneticPr fontId="0" type="noConversion"/>
  <dataValidations count="1">
    <dataValidation type="list" allowBlank="1" showErrorMessage="1" error="Καταχώρηση μόνο προσφορών" sqref="D11:D18 F11:F18 H11:H18 J11:J18 D28:D39 F28:F39 H28:H39 J28:J39">
      <formula1>$AA$1:$AA$2</formula1>
    </dataValidation>
  </dataValidations>
  <printOptions horizontalCentered="1"/>
  <pageMargins left="0.55118110236220474" right="0.35433070866141736" top="0.31496062992125984" bottom="0.39370078740157483" header="0.31496062992125984" footer="0.39370078740157483"/>
  <pageSetup paperSize="9" scale="76" orientation="landscape" r:id="rId1"/>
  <headerFooter alignWithMargins="0">
    <oddHeader>&amp;R&amp;P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A36"/>
  <sheetViews>
    <sheetView zoomScale="70" zoomScaleNormal="70" workbookViewId="0">
      <selection activeCell="G31" sqref="G31"/>
    </sheetView>
  </sheetViews>
  <sheetFormatPr defaultRowHeight="12.75" x14ac:dyDescent="0.2"/>
  <cols>
    <col min="1" max="1" width="4" style="1" customWidth="1"/>
    <col min="2" max="2" width="53.7109375" customWidth="1"/>
    <col min="3" max="3" width="15.7109375" customWidth="1"/>
    <col min="4" max="4" width="1.85546875" customWidth="1"/>
    <col min="5" max="5" width="15.7109375" customWidth="1"/>
    <col min="6" max="6" width="1.85546875" customWidth="1"/>
    <col min="7" max="7" width="15.7109375" customWidth="1"/>
    <col min="8" max="8" width="1.85546875" customWidth="1"/>
    <col min="9" max="9" width="15.7109375" customWidth="1"/>
    <col min="10" max="10" width="1.85546875" customWidth="1"/>
    <col min="11" max="12" width="13.7109375" customWidth="1"/>
  </cols>
  <sheetData>
    <row r="1" spans="1:27" x14ac:dyDescent="0.2">
      <c r="A1" s="422" t="str">
        <f>'ΟΣΠΡΙΑ ΦΡΟΥΤΑ ΚΑΙ ΛΑΧΑΝΙΚΑ'!A1:B1</f>
        <v>Αρ. Φακ. 13.27.31/8</v>
      </c>
      <c r="B1" s="422"/>
      <c r="AA1" s="315" t="s">
        <v>258</v>
      </c>
    </row>
    <row r="2" spans="1:27" x14ac:dyDescent="0.2">
      <c r="B2" s="1"/>
      <c r="AA2" s="1"/>
    </row>
    <row r="3" spans="1:27" ht="18" x14ac:dyDescent="0.25">
      <c r="A3" s="447" t="s">
        <v>234</v>
      </c>
      <c r="B3" s="447"/>
      <c r="C3" s="447"/>
      <c r="D3" s="447"/>
      <c r="E3" s="447"/>
      <c r="F3" s="447"/>
      <c r="G3" s="447"/>
      <c r="H3" s="447"/>
      <c r="I3" s="447"/>
      <c r="J3" s="447"/>
      <c r="K3" s="447"/>
      <c r="L3" s="447"/>
    </row>
    <row r="4" spans="1:27" ht="18" x14ac:dyDescent="0.25">
      <c r="A4" s="433" t="str">
        <f>'ΟΣΠΡΙΑ ΦΡΟΥΤΑ ΚΑΙ ΛΑΧΑΝΙΚΑ'!A4:F4</f>
        <v>ΗΜΕΡΟΜΗΝΙΑ: 29/10/2013</v>
      </c>
      <c r="B4" s="433"/>
      <c r="C4" s="433"/>
      <c r="D4" s="433"/>
      <c r="E4" s="434"/>
      <c r="F4" s="434"/>
      <c r="G4" s="7"/>
      <c r="H4" s="7"/>
      <c r="I4" s="7"/>
      <c r="J4" s="7"/>
    </row>
    <row r="5" spans="1:27" ht="13.5" thickBot="1" x14ac:dyDescent="0.25">
      <c r="B5" s="2"/>
    </row>
    <row r="6" spans="1:27" x14ac:dyDescent="0.2">
      <c r="A6" s="425" t="s">
        <v>0</v>
      </c>
      <c r="B6" s="409" t="s">
        <v>1</v>
      </c>
      <c r="C6" s="419" t="s">
        <v>222</v>
      </c>
      <c r="D6" s="443"/>
      <c r="E6" s="443"/>
      <c r="F6" s="443"/>
      <c r="G6" s="443"/>
      <c r="H6" s="443"/>
      <c r="I6" s="448"/>
      <c r="J6" s="449"/>
    </row>
    <row r="7" spans="1:27" ht="38.25" customHeight="1" x14ac:dyDescent="0.2">
      <c r="A7" s="426"/>
      <c r="B7" s="410"/>
      <c r="C7" s="413" t="str">
        <f>ΓΑΛΑΚΤΟΚΟΜΙΚΑ!C7</f>
        <v>ΥΠΕΡΑΓΟΡΑ ΛΙΤΣΑ ΒΑΡΩΣΙΩΝ 101, 5522 ΒΡΥΣΟΥΛΛΕΣ</v>
      </c>
      <c r="D7" s="461"/>
      <c r="E7" s="413" t="str">
        <f>ΓΑΛΑΚΤΟΚΟΜΙΚΑ!E7</f>
        <v>ΥΠΕΡΑΓΟΡΑ  ΞΕΝΗΣ ΣΑΛΑΜΙΝΟΣ 81, 5282 ΠΑΡΑΛΙΜΝΙ</v>
      </c>
      <c r="F7" s="461"/>
      <c r="G7" s="413" t="str">
        <f>ΓΑΛΑΚΤΟΚΟΜΙΚΑ!G7</f>
        <v>ΛΑΪΚΗ ΑΓΟΡΑ ΠΟΤΑΜΟΣ ΔΗΜΗΤΡΑΣ 39, 5282 ΠΑΛΑΛΙΜΝΙ</v>
      </c>
      <c r="H7" s="461"/>
      <c r="I7" s="413" t="str">
        <f>ΓΑΛΑΚΤΟΚΟΜΙΚΑ!I7</f>
        <v>ΥΠΕΡΑΓΟΡΑ  Δ&amp;Α ΛΑΖΑΡΗ, 28ης ΟΚΤΩΒΡΙΟΥ 13, ΛΙΟΠΕΤΡΙ</v>
      </c>
      <c r="J7" s="417"/>
    </row>
    <row r="8" spans="1:27" ht="38.25" customHeight="1" x14ac:dyDescent="0.2">
      <c r="A8" s="426"/>
      <c r="B8" s="410"/>
      <c r="C8" s="415"/>
      <c r="D8" s="462"/>
      <c r="E8" s="415"/>
      <c r="F8" s="462"/>
      <c r="G8" s="415"/>
      <c r="H8" s="462"/>
      <c r="I8" s="415"/>
      <c r="J8" s="418"/>
    </row>
    <row r="9" spans="1:27" x14ac:dyDescent="0.2">
      <c r="A9" s="426"/>
      <c r="B9" s="410"/>
      <c r="C9" s="428" t="s">
        <v>2</v>
      </c>
      <c r="D9" s="463"/>
      <c r="E9" s="428" t="s">
        <v>2</v>
      </c>
      <c r="F9" s="463"/>
      <c r="G9" s="428" t="s">
        <v>2</v>
      </c>
      <c r="H9" s="463"/>
      <c r="I9" s="428" t="s">
        <v>2</v>
      </c>
      <c r="J9" s="430"/>
    </row>
    <row r="10" spans="1:27" x14ac:dyDescent="0.2">
      <c r="A10" s="427"/>
      <c r="B10" s="411"/>
      <c r="C10" s="405" t="s">
        <v>3</v>
      </c>
      <c r="D10" s="406"/>
      <c r="E10" s="405" t="s">
        <v>3</v>
      </c>
      <c r="F10" s="406"/>
      <c r="G10" s="405" t="s">
        <v>3</v>
      </c>
      <c r="H10" s="406"/>
      <c r="I10" s="405" t="s">
        <v>3</v>
      </c>
      <c r="J10" s="408"/>
    </row>
    <row r="11" spans="1:27" ht="20.25" customHeight="1" x14ac:dyDescent="0.2">
      <c r="A11" s="14">
        <v>1</v>
      </c>
      <c r="B11" s="113" t="s">
        <v>255</v>
      </c>
      <c r="C11" s="319"/>
      <c r="D11" s="320"/>
      <c r="E11" s="319"/>
      <c r="F11" s="320"/>
      <c r="G11" s="319"/>
      <c r="H11" s="320"/>
      <c r="I11" s="319"/>
      <c r="J11" s="321"/>
    </row>
    <row r="12" spans="1:27" ht="20.25" customHeight="1" x14ac:dyDescent="0.2">
      <c r="A12" s="115">
        <v>2</v>
      </c>
      <c r="B12" s="113" t="s">
        <v>256</v>
      </c>
      <c r="C12" s="319">
        <v>5.9</v>
      </c>
      <c r="D12" s="320"/>
      <c r="E12" s="319"/>
      <c r="F12" s="320"/>
      <c r="G12" s="319">
        <v>5.75</v>
      </c>
      <c r="H12" s="320"/>
      <c r="I12" s="319"/>
      <c r="J12" s="321"/>
    </row>
    <row r="13" spans="1:27" ht="20.25" customHeight="1" x14ac:dyDescent="0.2">
      <c r="A13" s="14">
        <v>3</v>
      </c>
      <c r="B13" s="113" t="s">
        <v>275</v>
      </c>
      <c r="C13" s="319">
        <v>0.5</v>
      </c>
      <c r="D13" s="320"/>
      <c r="E13" s="319">
        <v>0.55000000000000004</v>
      </c>
      <c r="F13" s="320"/>
      <c r="G13" s="319">
        <v>0.52</v>
      </c>
      <c r="H13" s="320"/>
      <c r="I13" s="319">
        <v>0.6</v>
      </c>
      <c r="J13" s="321"/>
    </row>
    <row r="14" spans="1:27" ht="20.25" customHeight="1" x14ac:dyDescent="0.2">
      <c r="A14" s="115">
        <v>4</v>
      </c>
      <c r="B14" s="113" t="s">
        <v>174</v>
      </c>
      <c r="C14" s="319">
        <v>0.45</v>
      </c>
      <c r="D14" s="320"/>
      <c r="E14" s="319">
        <v>0.55000000000000004</v>
      </c>
      <c r="F14" s="320"/>
      <c r="G14" s="319">
        <v>0.54</v>
      </c>
      <c r="H14" s="320"/>
      <c r="I14" s="319">
        <v>0.55000000000000004</v>
      </c>
      <c r="J14" s="321"/>
    </row>
    <row r="15" spans="1:27" ht="20.25" customHeight="1" x14ac:dyDescent="0.2">
      <c r="A15" s="14">
        <v>5</v>
      </c>
      <c r="B15" s="113" t="s">
        <v>175</v>
      </c>
      <c r="C15" s="319"/>
      <c r="D15" s="320"/>
      <c r="E15" s="319">
        <v>0.75</v>
      </c>
      <c r="F15" s="320"/>
      <c r="G15" s="319">
        <v>0.75</v>
      </c>
      <c r="H15" s="320"/>
      <c r="I15" s="319">
        <v>0.75</v>
      </c>
      <c r="J15" s="321"/>
    </row>
    <row r="16" spans="1:27" ht="20.25" customHeight="1" x14ac:dyDescent="0.2">
      <c r="A16" s="115">
        <v>6</v>
      </c>
      <c r="B16" s="128" t="s">
        <v>170</v>
      </c>
      <c r="C16" s="97"/>
      <c r="D16" s="98"/>
      <c r="E16" s="97">
        <v>1.26</v>
      </c>
      <c r="F16" s="98"/>
      <c r="G16" s="97">
        <v>1.25</v>
      </c>
      <c r="H16" s="98"/>
      <c r="I16" s="97"/>
      <c r="J16" s="241"/>
    </row>
    <row r="17" spans="1:10" ht="20.25" customHeight="1" x14ac:dyDescent="0.2">
      <c r="A17" s="14">
        <v>7</v>
      </c>
      <c r="B17" s="368" t="s">
        <v>342</v>
      </c>
      <c r="C17" s="97"/>
      <c r="D17" s="98"/>
      <c r="E17" s="97">
        <v>0.75</v>
      </c>
      <c r="F17" s="98"/>
      <c r="G17" s="97">
        <v>0.74</v>
      </c>
      <c r="H17" s="98"/>
      <c r="I17" s="97"/>
      <c r="J17" s="241"/>
    </row>
    <row r="18" spans="1:10" ht="20.25" customHeight="1" x14ac:dyDescent="0.2">
      <c r="A18" s="115">
        <v>8</v>
      </c>
      <c r="B18" s="113" t="s">
        <v>358</v>
      </c>
      <c r="C18" s="319"/>
      <c r="D18" s="320"/>
      <c r="E18" s="319">
        <v>2.5</v>
      </c>
      <c r="F18" s="320"/>
      <c r="G18" s="319">
        <v>2.65</v>
      </c>
      <c r="H18" s="320"/>
      <c r="I18" s="319">
        <v>2.69</v>
      </c>
      <c r="J18" s="321"/>
    </row>
    <row r="19" spans="1:10" ht="20.25" customHeight="1" x14ac:dyDescent="0.2">
      <c r="A19" s="14">
        <v>9</v>
      </c>
      <c r="B19" s="113" t="s">
        <v>176</v>
      </c>
      <c r="C19" s="319">
        <v>0.99</v>
      </c>
      <c r="D19" s="320"/>
      <c r="E19" s="319">
        <v>0.95</v>
      </c>
      <c r="F19" s="320"/>
      <c r="G19" s="319">
        <v>0.89</v>
      </c>
      <c r="H19" s="320"/>
      <c r="I19" s="319">
        <v>0.99</v>
      </c>
      <c r="J19" s="321"/>
    </row>
    <row r="20" spans="1:10" ht="20.25" customHeight="1" x14ac:dyDescent="0.2">
      <c r="A20" s="115">
        <v>10</v>
      </c>
      <c r="B20" s="113" t="s">
        <v>177</v>
      </c>
      <c r="C20" s="319"/>
      <c r="D20" s="320"/>
      <c r="E20" s="319">
        <v>1.26</v>
      </c>
      <c r="F20" s="320"/>
      <c r="G20" s="319">
        <v>1.25</v>
      </c>
      <c r="H20" s="320"/>
      <c r="I20" s="319">
        <v>1.28</v>
      </c>
      <c r="J20" s="321"/>
    </row>
    <row r="21" spans="1:10" ht="20.25" customHeight="1" x14ac:dyDescent="0.2">
      <c r="A21" s="14">
        <v>11</v>
      </c>
      <c r="B21" s="113" t="s">
        <v>178</v>
      </c>
      <c r="C21" s="319">
        <v>1.62</v>
      </c>
      <c r="D21" s="320"/>
      <c r="E21" s="319">
        <v>1.62</v>
      </c>
      <c r="F21" s="320"/>
      <c r="G21" s="319">
        <v>1.57</v>
      </c>
      <c r="H21" s="320"/>
      <c r="I21" s="319">
        <v>1.62</v>
      </c>
      <c r="J21" s="321"/>
    </row>
    <row r="22" spans="1:10" ht="20.25" customHeight="1" x14ac:dyDescent="0.2">
      <c r="A22" s="115">
        <v>12</v>
      </c>
      <c r="B22" s="113" t="s">
        <v>179</v>
      </c>
      <c r="C22" s="319"/>
      <c r="D22" s="320"/>
      <c r="E22" s="319">
        <v>1.3</v>
      </c>
      <c r="F22" s="320"/>
      <c r="G22" s="319">
        <v>1.27</v>
      </c>
      <c r="H22" s="320"/>
      <c r="I22" s="319"/>
      <c r="J22" s="321"/>
    </row>
    <row r="23" spans="1:10" ht="20.25" customHeight="1" x14ac:dyDescent="0.2">
      <c r="A23" s="14">
        <v>13</v>
      </c>
      <c r="B23" s="113" t="s">
        <v>171</v>
      </c>
      <c r="C23" s="319"/>
      <c r="D23" s="320"/>
      <c r="E23" s="319">
        <v>1.24</v>
      </c>
      <c r="F23" s="320"/>
      <c r="G23" s="319"/>
      <c r="H23" s="320"/>
      <c r="I23" s="319"/>
      <c r="J23" s="321"/>
    </row>
    <row r="24" spans="1:10" ht="20.25" customHeight="1" x14ac:dyDescent="0.2">
      <c r="A24" s="115">
        <v>14</v>
      </c>
      <c r="B24" s="113" t="s">
        <v>172</v>
      </c>
      <c r="C24" s="319"/>
      <c r="D24" s="320"/>
      <c r="E24" s="319"/>
      <c r="F24" s="320"/>
      <c r="G24" s="319"/>
      <c r="H24" s="320"/>
      <c r="I24" s="319"/>
      <c r="J24" s="321"/>
    </row>
    <row r="25" spans="1:10" ht="20.25" customHeight="1" x14ac:dyDescent="0.2">
      <c r="A25" s="14">
        <v>15</v>
      </c>
      <c r="B25" s="113" t="s">
        <v>173</v>
      </c>
      <c r="C25" s="319"/>
      <c r="D25" s="320"/>
      <c r="E25" s="319"/>
      <c r="F25" s="320"/>
      <c r="G25" s="319"/>
      <c r="H25" s="320"/>
      <c r="I25" s="319"/>
      <c r="J25" s="321"/>
    </row>
    <row r="26" spans="1:10" ht="20.25" customHeight="1" x14ac:dyDescent="0.2">
      <c r="A26" s="115">
        <v>16</v>
      </c>
      <c r="B26" s="113" t="s">
        <v>276</v>
      </c>
      <c r="C26" s="319"/>
      <c r="D26" s="320"/>
      <c r="E26" s="319">
        <v>5.2</v>
      </c>
      <c r="F26" s="320"/>
      <c r="G26" s="319"/>
      <c r="H26" s="320"/>
      <c r="I26" s="319">
        <v>5.99</v>
      </c>
      <c r="J26" s="321"/>
    </row>
    <row r="27" spans="1:10" ht="20.25" customHeight="1" x14ac:dyDescent="0.2">
      <c r="A27" s="14">
        <v>17</v>
      </c>
      <c r="B27" s="113" t="s">
        <v>277</v>
      </c>
      <c r="C27" s="319"/>
      <c r="D27" s="320"/>
      <c r="E27" s="319">
        <v>5.45</v>
      </c>
      <c r="F27" s="320"/>
      <c r="G27" s="319"/>
      <c r="H27" s="320"/>
      <c r="I27" s="319"/>
      <c r="J27" s="321"/>
    </row>
    <row r="28" spans="1:10" ht="20.25" customHeight="1" x14ac:dyDescent="0.2">
      <c r="A28" s="115">
        <v>18</v>
      </c>
      <c r="B28" s="113" t="s">
        <v>180</v>
      </c>
      <c r="C28" s="319">
        <v>1.03</v>
      </c>
      <c r="D28" s="320"/>
      <c r="E28" s="319">
        <v>0.98</v>
      </c>
      <c r="F28" s="320"/>
      <c r="G28" s="319">
        <v>0.93</v>
      </c>
      <c r="H28" s="320"/>
      <c r="I28" s="319">
        <v>0.98</v>
      </c>
      <c r="J28" s="321"/>
    </row>
    <row r="29" spans="1:10" ht="20.25" customHeight="1" x14ac:dyDescent="0.2">
      <c r="A29" s="14">
        <v>19</v>
      </c>
      <c r="B29" s="113" t="s">
        <v>181</v>
      </c>
      <c r="C29" s="319"/>
      <c r="D29" s="320"/>
      <c r="E29" s="319">
        <v>0.99</v>
      </c>
      <c r="F29" s="320"/>
      <c r="G29" s="319"/>
      <c r="H29" s="320"/>
      <c r="I29" s="319"/>
      <c r="J29" s="321"/>
    </row>
    <row r="30" spans="1:10" ht="20.25" customHeight="1" x14ac:dyDescent="0.2">
      <c r="A30" s="115">
        <v>20</v>
      </c>
      <c r="B30" s="113" t="s">
        <v>182</v>
      </c>
      <c r="C30" s="319"/>
      <c r="D30" s="320"/>
      <c r="E30" s="319">
        <v>1.07</v>
      </c>
      <c r="F30" s="320"/>
      <c r="G30" s="319">
        <v>1.07</v>
      </c>
      <c r="H30" s="320"/>
      <c r="I30" s="319">
        <v>1.07</v>
      </c>
      <c r="J30" s="321"/>
    </row>
    <row r="31" spans="1:10" ht="20.25" customHeight="1" x14ac:dyDescent="0.2">
      <c r="A31" s="14">
        <v>21</v>
      </c>
      <c r="B31" s="13" t="s">
        <v>183</v>
      </c>
      <c r="C31" s="319">
        <v>1.03</v>
      </c>
      <c r="D31" s="320"/>
      <c r="E31" s="319">
        <v>0.98</v>
      </c>
      <c r="F31" s="320"/>
      <c r="G31" s="319">
        <v>0.93</v>
      </c>
      <c r="H31" s="320"/>
      <c r="I31" s="319">
        <v>0.98</v>
      </c>
      <c r="J31" s="321"/>
    </row>
    <row r="32" spans="1:10" ht="20.25" customHeight="1" thickBot="1" x14ac:dyDescent="0.25">
      <c r="A32" s="141">
        <v>22</v>
      </c>
      <c r="B32" s="20" t="s">
        <v>184</v>
      </c>
      <c r="C32" s="327"/>
      <c r="D32" s="328"/>
      <c r="E32" s="327">
        <v>0.99</v>
      </c>
      <c r="F32" s="328"/>
      <c r="G32" s="327"/>
      <c r="H32" s="328"/>
      <c r="I32" s="327">
        <v>0.93</v>
      </c>
      <c r="J32" s="329"/>
    </row>
    <row r="33" spans="1:10" x14ac:dyDescent="0.2">
      <c r="A33" s="3"/>
      <c r="B33" s="11"/>
      <c r="C33" s="10"/>
      <c r="D33" s="10"/>
      <c r="E33" s="10"/>
      <c r="F33" s="10"/>
      <c r="G33" s="10"/>
      <c r="H33" s="10"/>
      <c r="I33" s="10"/>
      <c r="J33" s="10"/>
    </row>
    <row r="34" spans="1:10" x14ac:dyDescent="0.2">
      <c r="B34" s="412" t="s">
        <v>123</v>
      </c>
      <c r="C34" s="412"/>
      <c r="D34" s="412"/>
      <c r="E34" s="412"/>
      <c r="F34" s="412"/>
      <c r="G34" s="412"/>
      <c r="H34" s="412"/>
    </row>
    <row r="35" spans="1:10" x14ac:dyDescent="0.2">
      <c r="B35" s="404" t="s">
        <v>124</v>
      </c>
      <c r="C35" s="404"/>
      <c r="D35" s="404"/>
      <c r="E35" s="404"/>
      <c r="F35" s="404"/>
      <c r="G35" s="404"/>
      <c r="H35" s="404"/>
      <c r="I35" s="27"/>
      <c r="J35" s="27"/>
    </row>
    <row r="36" spans="1:10" x14ac:dyDescent="0.2">
      <c r="B36" s="431" t="s">
        <v>121</v>
      </c>
      <c r="C36" s="431"/>
      <c r="D36" s="431"/>
      <c r="E36" s="431"/>
      <c r="F36" s="431"/>
      <c r="G36" s="431"/>
      <c r="H36" s="431"/>
      <c r="I36" s="27"/>
      <c r="J36" s="27"/>
    </row>
  </sheetData>
  <sheetProtection password="CD07" sheet="1"/>
  <mergeCells count="21">
    <mergeCell ref="A1:B1"/>
    <mergeCell ref="A4:F4"/>
    <mergeCell ref="C7:D8"/>
    <mergeCell ref="E7:F8"/>
    <mergeCell ref="A3:L3"/>
    <mergeCell ref="B36:H36"/>
    <mergeCell ref="B34:H34"/>
    <mergeCell ref="C10:D10"/>
    <mergeCell ref="B35:H35"/>
    <mergeCell ref="B6:B10"/>
    <mergeCell ref="E10:F10"/>
    <mergeCell ref="G9:H9"/>
    <mergeCell ref="G7:H8"/>
    <mergeCell ref="G10:H10"/>
    <mergeCell ref="C9:D9"/>
    <mergeCell ref="E9:F9"/>
    <mergeCell ref="I9:J9"/>
    <mergeCell ref="A6:A10"/>
    <mergeCell ref="C6:J6"/>
    <mergeCell ref="I7:J8"/>
    <mergeCell ref="I10:J10"/>
  </mergeCells>
  <phoneticPr fontId="0" type="noConversion"/>
  <dataValidations count="1">
    <dataValidation type="list" allowBlank="1" showErrorMessage="1" error="Καταχώρηση μόνο προσφορών" sqref="D11:D32 F11:F32 H11:H32 J11:J32">
      <formula1>$AA$1:$AA$2</formula1>
    </dataValidation>
  </dataValidations>
  <printOptions horizontalCentered="1"/>
  <pageMargins left="0.47244094488188981" right="0.35433070866141736" top="0.19685039370078741" bottom="0.39370078740157483" header="0.27559055118110237" footer="0.39370078740157483"/>
  <pageSetup paperSize="9" scale="83" orientation="landscape" r:id="rId1"/>
  <headerFooter alignWithMargins="0">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17</vt:i4>
      </vt:variant>
    </vt:vector>
  </HeadingPairs>
  <TitlesOfParts>
    <vt:vector size="32" baseType="lpstr">
      <vt:lpstr>ΓΑΛΑΚΤΟΚΟΜΙΚΑ</vt:lpstr>
      <vt:lpstr>ΓΑΛΑΚΤΟΚΟΜΙΚΑ (2)</vt:lpstr>
      <vt:lpstr>ΑΡΤΟΠΟΙΗΤΙΚΑ</vt:lpstr>
      <vt:lpstr>ΜΑΚΑΡ  ΑΛΕΥΡ ΔΗΜΗΤΡ ΠΑΙΔ ΤΡΟΦΕΣ</vt:lpstr>
      <vt:lpstr>ΑΛΑΝΤ ΠΑΡΑΓ ΚΡΕΑ ΕΛΑΙ ΣΠΟΡ</vt:lpstr>
      <vt:lpstr>ΚΑΦ ΤΣ ΖΑΧ ΟΙΝ ΠΟΤ</vt:lpstr>
      <vt:lpstr>ΑΝΑΨΥΚ ΧΥΜ ΕΜΦ ΝΕΡΟ</vt:lpstr>
      <vt:lpstr>ΟΣΠΡΙΑ ΦΡΟΥΤΑ ΚΑΙ ΛΑΧΑΝΙΚΑ</vt:lpstr>
      <vt:lpstr>ΠΑΓΩΤΑ ΣΟΚΟΛΑΤΕΣ ΜΠΙΣΚΟΤΑ ΜΕΛΙ</vt:lpstr>
      <vt:lpstr>KATΕΨΥΓΜΕΝΑ</vt:lpstr>
      <vt:lpstr>ΚΟΝΣΕΡΒΕΣ ΚΡΕΑΤΩΝ ΚΑΙ ΨΑΡΙΩΝ</vt:lpstr>
      <vt:lpstr>ΕΙΔΗ ΚΑΘΑΡΙΣΜΟΥ</vt:lpstr>
      <vt:lpstr>ΕΙΔΗ ΠΡΟΣΩΠΙΚΗΣ ΥΓΙΕΙΝΗΣ ΚΑΙ ΠΕ</vt:lpstr>
      <vt:lpstr>ΔΙΑΦΟΡΑ ΠΡΟΙΟΝΤΑ</vt:lpstr>
      <vt:lpstr>ΚΑΘΕΤΑ</vt:lpstr>
      <vt:lpstr>KATΕΨΥΓΜΕΝΑ!Print_Area</vt:lpstr>
      <vt:lpstr>'ΑΛΑΝΤ ΠΑΡΑΓ ΚΡΕΑ ΕΛΑΙ ΣΠΟΡ'!Print_Area</vt:lpstr>
      <vt:lpstr>ΓΑΛΑΚΤΟΚΟΜΙΚΑ!Print_Area</vt:lpstr>
      <vt:lpstr>'ΓΑΛΑΚΤΟΚΟΜΙΚΑ (2)'!Print_Area</vt:lpstr>
      <vt:lpstr>'ΔΙΑΦΟΡΑ ΠΡΟΙΟΝΤΑ'!Print_Area</vt:lpstr>
      <vt:lpstr>'ΕΙΔΗ ΚΑΘΑΡΙΣΜΟΥ'!Print_Area</vt:lpstr>
      <vt:lpstr>'ΕΙΔΗ ΠΡΟΣΩΠΙΚΗΣ ΥΓΙΕΙΝΗΣ ΚΑΙ ΠΕ'!Print_Area</vt:lpstr>
      <vt:lpstr>ΚΑΘΕΤΑ!Print_Area</vt:lpstr>
      <vt:lpstr>'ΚΑΦ ΤΣ ΖΑΧ ΟΙΝ ΠΟΤ'!Print_Area</vt:lpstr>
      <vt:lpstr>'ΚΟΝΣΕΡΒΕΣ ΚΡΕΑΤΩΝ ΚΑΙ ΨΑΡΙΩΝ'!Print_Area</vt:lpstr>
      <vt:lpstr>'ΜΑΚΑΡ  ΑΛΕΥΡ ΔΗΜΗΤΡ ΠΑΙΔ ΤΡΟΦΕΣ'!Print_Area</vt:lpstr>
      <vt:lpstr>'ΠΑΓΩΤΑ ΣΟΚΟΛΑΤΕΣ ΜΠΙΣΚΟΤΑ ΜΕΛΙ'!Print_Area</vt:lpstr>
      <vt:lpstr>'ΓΑΛΑΚΤΟΚΟΜΙΚΑ (2)'!Print_Titles</vt:lpstr>
      <vt:lpstr>'ΔΙΑΦΟΡΑ ΠΡΟΙΟΝΤΑ'!Print_Titles</vt:lpstr>
      <vt:lpstr>'ΕΙΔΗ ΚΑΘΑΡΙΣΜΟΥ'!Print_Titles</vt:lpstr>
      <vt:lpstr>'ΕΙΔΗ ΠΡΟΣΩΠΙΚΗΣ ΥΓΙΕΙΝΗΣ ΚΑΙ ΠΕ'!Print_Titles</vt:lpstr>
      <vt:lpstr>ΚΑΘΕΤΑ!Print_Titles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26/10/12, 30/11/11, 16/09/11</dc:title>
  <dc:creator>User</dc:creator>
  <cp:lastModifiedBy>Andri</cp:lastModifiedBy>
  <cp:lastPrinted>2013-10-29T12:59:42Z</cp:lastPrinted>
  <dcterms:created xsi:type="dcterms:W3CDTF">2007-09-06T06:29:18Z</dcterms:created>
  <dcterms:modified xsi:type="dcterms:W3CDTF">2013-10-31T07:23:19Z</dcterms:modified>
</cp:coreProperties>
</file>